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75" windowWidth="20730" windowHeight="9810" tabRatio="675"/>
  </bookViews>
  <sheets>
    <sheet name="Dotazník rozvaděč" sheetId="8" r:id="rId1"/>
    <sheet name="Dotazník ovládače " sheetId="12" r:id="rId2"/>
    <sheet name="Rozsah dodávky" sheetId="10" r:id="rId3"/>
    <sheet name="Kusovník mat." sheetId="13" r:id="rId4"/>
  </sheets>
  <externalReferences>
    <externalReference r:id="rId5"/>
  </externalReferences>
  <definedNames>
    <definedName name="Kurzy" localSheetId="1">#REF!</definedName>
    <definedName name="Kurzy">#REF!</definedName>
    <definedName name="_xlnm.Print_Area" localSheetId="1">'Dotazník ovládače '!$B$1:$Z$130</definedName>
    <definedName name="_xlnm.Print_Area" localSheetId="0">'Dotazník rozvaděč'!$B$1:$AE$102</definedName>
    <definedName name="_xlnm.Print_Area" localSheetId="2">'Rozsah dodávky'!$B$1:$AE$48</definedName>
    <definedName name="OVLÁDAČE">'Kusovník mat.'!$B$5:$B$36</definedName>
    <definedName name="PŘÍSLUŠENSTNÍ">'Kusovník mat.'!$H$5:$H$24</definedName>
    <definedName name="Příslušenství">'Kusovník mat.'!$H$5:$H$24</definedName>
    <definedName name="ROZVADĚČ">'Kusovník mat.'!$E$5:$E$12</definedName>
    <definedName name="SeznamMístností">[1]!HledáníMístností[#Data]</definedName>
    <definedName name="Tisk_názvy" localSheetId="0">'Dotazník rozvaděč'!$11:$11</definedName>
    <definedName name="Tisk_názvy" localSheetId="2">'Rozsah dodávky'!$5:$5</definedName>
    <definedName name="Zaměstnanci" localSheetId="1">#REF!</definedName>
    <definedName name="Zaměstnanci">#REF!</definedName>
  </definedNames>
  <calcPr calcId="145621"/>
</workbook>
</file>

<file path=xl/calcChain.xml><?xml version="1.0" encoding="utf-8"?>
<calcChain xmlns="http://schemas.openxmlformats.org/spreadsheetml/2006/main">
  <c r="Z88" i="8" l="1"/>
  <c r="Z87" i="8"/>
  <c r="Z86" i="8"/>
  <c r="Z85" i="8"/>
  <c r="G39" i="12" l="1"/>
  <c r="J16" i="12"/>
  <c r="N69" i="8" l="1"/>
  <c r="F53" i="12"/>
  <c r="Q84" i="8" l="1"/>
  <c r="K29" i="12" l="1"/>
  <c r="K25" i="8"/>
  <c r="G28" i="12"/>
  <c r="X7" i="10" l="1"/>
  <c r="X6" i="10"/>
  <c r="X5" i="10"/>
  <c r="X4" i="10" l="1"/>
  <c r="G7" i="10"/>
  <c r="G5" i="10"/>
  <c r="G3" i="10"/>
  <c r="X3" i="10"/>
  <c r="G6" i="12" l="1"/>
  <c r="K12" i="12" l="1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L10" i="12"/>
  <c r="M10" i="12"/>
  <c r="N10" i="12"/>
  <c r="F10" i="12" l="1"/>
  <c r="Y11" i="12" s="1"/>
  <c r="F12" i="12"/>
  <c r="T87" i="12" s="1"/>
  <c r="F11" i="12"/>
  <c r="K10" i="12"/>
  <c r="O10" i="12"/>
  <c r="P10" i="12"/>
  <c r="Q10" i="12"/>
  <c r="R10" i="12"/>
  <c r="S10" i="12"/>
  <c r="T10" i="12"/>
  <c r="U10" i="12"/>
  <c r="V10" i="12"/>
  <c r="W10" i="12"/>
  <c r="X10" i="12"/>
  <c r="Y10" i="12"/>
  <c r="L11" i="12" l="1"/>
  <c r="N11" i="12"/>
  <c r="P11" i="12"/>
  <c r="R11" i="12"/>
  <c r="T11" i="12"/>
  <c r="V11" i="12"/>
  <c r="X11" i="12"/>
  <c r="K11" i="12"/>
  <c r="M11" i="12"/>
  <c r="O11" i="12"/>
  <c r="Q11" i="12"/>
  <c r="S11" i="12"/>
  <c r="U11" i="12"/>
  <c r="W11" i="12"/>
  <c r="W82" i="12"/>
  <c r="P82" i="12"/>
  <c r="W114" i="12" l="1"/>
  <c r="W111" i="12"/>
  <c r="W108" i="12"/>
  <c r="W48" i="12"/>
  <c r="W45" i="12"/>
  <c r="W42" i="12"/>
  <c r="P104" i="12" l="1"/>
  <c r="P101" i="12"/>
  <c r="P93" i="12" l="1"/>
  <c r="P97" i="12"/>
  <c r="P89" i="12"/>
  <c r="G34" i="12"/>
  <c r="G7" i="12" l="1"/>
  <c r="G5" i="12" l="1"/>
  <c r="T78" i="12"/>
  <c r="F54" i="12"/>
  <c r="L53" i="12"/>
  <c r="C97" i="12"/>
  <c r="L39" i="12" l="1"/>
  <c r="I29" i="12"/>
  <c r="J23" i="12"/>
  <c r="I19" i="12"/>
  <c r="R104" i="12" l="1"/>
  <c r="R101" i="12"/>
  <c r="P24" i="12" l="1"/>
  <c r="P26" i="12"/>
  <c r="S51" i="8" l="1"/>
  <c r="M51" i="8"/>
  <c r="V29" i="8"/>
  <c r="R22" i="8"/>
  <c r="R34" i="8"/>
  <c r="M37" i="8"/>
  <c r="N66" i="8"/>
  <c r="S60" i="8"/>
  <c r="M60" i="8"/>
  <c r="S50" i="8"/>
  <c r="M50" i="8"/>
  <c r="M45" i="8"/>
  <c r="X33" i="8"/>
  <c r="T104" i="12" l="1"/>
  <c r="T37" i="12" l="1"/>
  <c r="J98" i="12"/>
  <c r="T113" i="12"/>
  <c r="T110" i="12"/>
  <c r="T107" i="12"/>
  <c r="T47" i="12"/>
  <c r="T44" i="12"/>
  <c r="T41" i="12"/>
  <c r="T101" i="12"/>
  <c r="G78" i="12"/>
  <c r="C95" i="12" s="1"/>
  <c r="L76" i="12"/>
  <c r="L55" i="12"/>
  <c r="L54" i="12"/>
  <c r="N54" i="12" s="1"/>
  <c r="R53" i="12" l="1"/>
  <c r="T54" i="12"/>
  <c r="G4" i="12" l="1"/>
  <c r="G3" i="12"/>
  <c r="T27" i="12"/>
  <c r="AD18" i="8" l="1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</calcChain>
</file>

<file path=xl/sharedStrings.xml><?xml version="1.0" encoding="utf-8"?>
<sst xmlns="http://schemas.openxmlformats.org/spreadsheetml/2006/main" count="348" uniqueCount="284">
  <si>
    <t>NE</t>
  </si>
  <si>
    <t>STOPKA:</t>
  </si>
  <si>
    <t>A</t>
  </si>
  <si>
    <t xml:space="preserve">ŘEPECKÝ ROZVADĚČE s.r.o. </t>
  </si>
  <si>
    <t>Středulinského 966/26, 703 00, Ostrava-Vítkovice</t>
  </si>
  <si>
    <t>Odběratel:</t>
  </si>
  <si>
    <t>Datum dodání:</t>
  </si>
  <si>
    <t>Dle cenové nabídky č. :</t>
  </si>
  <si>
    <t>Adresa:</t>
  </si>
  <si>
    <t>Kontakt:</t>
  </si>
  <si>
    <t>Adresa zakázky:</t>
  </si>
  <si>
    <t>Základní informace</t>
  </si>
  <si>
    <t>Typ výtahu:</t>
  </si>
  <si>
    <t>Druh výtahu:</t>
  </si>
  <si>
    <t>Rychlost:</t>
  </si>
  <si>
    <t>m/s</t>
  </si>
  <si>
    <t>Umístění strojovny:</t>
  </si>
  <si>
    <t>Doprava osob:</t>
  </si>
  <si>
    <t>Nosnost:</t>
  </si>
  <si>
    <t>kg</t>
  </si>
  <si>
    <t>Bateriový sjezd:</t>
  </si>
  <si>
    <t>Hibernační režim:</t>
  </si>
  <si>
    <t>Předotevíraní dveří:</t>
  </si>
  <si>
    <t>Dorovnávání:</t>
  </si>
  <si>
    <t>vzdálenost mezi patry (m)</t>
  </si>
  <si>
    <t>Počet stanic:</t>
  </si>
  <si>
    <t>Počet nástupišť:</t>
  </si>
  <si>
    <t>Výchozí stanice:</t>
  </si>
  <si>
    <t>Skupinové řízení:</t>
  </si>
  <si>
    <t>Specifické normy</t>
  </si>
  <si>
    <t>Ochrana proti neumýslnému pohybu klece (UCM):</t>
  </si>
  <si>
    <t>Pohon výtahu</t>
  </si>
  <si>
    <t>Stroj:</t>
  </si>
  <si>
    <t>Rozběh motoru:</t>
  </si>
  <si>
    <t>Typ/výrobce stroje:</t>
  </si>
  <si>
    <t>Brzda napětí:</t>
  </si>
  <si>
    <t>VDC</t>
  </si>
  <si>
    <t>Odbrždění brzdy:</t>
  </si>
  <si>
    <t>Monitorování brzdy:</t>
  </si>
  <si>
    <t>Ventilátor motoru:</t>
  </si>
  <si>
    <t>_________________________________________________________________________________________________________________</t>
  </si>
  <si>
    <t>Jmenovitý výkon:</t>
  </si>
  <si>
    <t>kW</t>
  </si>
  <si>
    <t>Jmenovitý proud:</t>
  </si>
  <si>
    <t>Záběrový proud:</t>
  </si>
  <si>
    <t>Jmenovité otáčky:</t>
  </si>
  <si>
    <t>ot/min</t>
  </si>
  <si>
    <t>Jmenovité napětí:</t>
  </si>
  <si>
    <t>VAC</t>
  </si>
  <si>
    <t>Frekvence:</t>
  </si>
  <si>
    <t>Lanování:</t>
  </si>
  <si>
    <t>Počet pólů:</t>
  </si>
  <si>
    <t>Typ agregátu:</t>
  </si>
  <si>
    <t>Výrobce:</t>
  </si>
  <si>
    <t>Ventil nouzového sjezdu:</t>
  </si>
  <si>
    <t>Typ dveří:</t>
  </si>
  <si>
    <t>Model:</t>
  </si>
  <si>
    <t>Řízení:</t>
  </si>
  <si>
    <t>Napětí:</t>
  </si>
  <si>
    <t>Fotozábrana:</t>
  </si>
  <si>
    <t>Dveře- šachetní</t>
  </si>
  <si>
    <t>Pomocný kontakt v pantu dveří:</t>
  </si>
  <si>
    <t>Spínač nouzových klíčů:</t>
  </si>
  <si>
    <t>Nouzové osvětlení:</t>
  </si>
  <si>
    <t>Rozměr:</t>
  </si>
  <si>
    <t>RAL:</t>
  </si>
  <si>
    <t>Kontrolka úroveň stanice:</t>
  </si>
  <si>
    <t>Kamera + obrazovka pro sledování výtahového stroje:</t>
  </si>
  <si>
    <t>Zásuvka 230V v rozvaděči:</t>
  </si>
  <si>
    <t>Stykače na silent bloky:</t>
  </si>
  <si>
    <t>Jištění + přepínač osvětlení šachty:</t>
  </si>
  <si>
    <t>Omezovač rychlosti</t>
  </si>
  <si>
    <t>Vážicí systém</t>
  </si>
  <si>
    <t>Typ/výrobce:</t>
  </si>
  <si>
    <t>Napájecí napětí:</t>
  </si>
  <si>
    <t>Umístění jednotky:</t>
  </si>
  <si>
    <t>Dálkové ovládání OR:</t>
  </si>
  <si>
    <t>Koncový(é) vypínač(e):</t>
  </si>
  <si>
    <t>Stop tlačítko ke stroji:</t>
  </si>
  <si>
    <t>Spínač žebříku v prohlubni:</t>
  </si>
  <si>
    <t>Poznámky</t>
  </si>
  <si>
    <t>Materiál:</t>
  </si>
  <si>
    <t>POZNÁMKY  (stanicové ovládače)</t>
  </si>
  <si>
    <t>Počet osob:</t>
  </si>
  <si>
    <t>Rok výroby:</t>
  </si>
  <si>
    <t>Displej:</t>
  </si>
  <si>
    <t>Hlásič pater:</t>
  </si>
  <si>
    <t>Tlačítko zvonek:</t>
  </si>
  <si>
    <t>Tlačítka:</t>
  </si>
  <si>
    <t>Podsvícení tlačítek:</t>
  </si>
  <si>
    <t>Uspořádání tlačítek:</t>
  </si>
  <si>
    <t>Tlačítko ot. dveří:</t>
  </si>
  <si>
    <t>Dveře STOP:</t>
  </si>
  <si>
    <t>Tlačítko zav. dveří:</t>
  </si>
  <si>
    <t>Tlačítko ventilátor:</t>
  </si>
  <si>
    <t>Dorozumívací zařízení:</t>
  </si>
  <si>
    <t>Blokace 1:</t>
  </si>
  <si>
    <t>Blokace 2:</t>
  </si>
  <si>
    <t>Blokace 3:</t>
  </si>
  <si>
    <t>GRAVÍROVÁNÍ:</t>
  </si>
  <si>
    <t>upevnění:</t>
  </si>
  <si>
    <t>Číslo zak. odběratele:</t>
  </si>
  <si>
    <t>Číslo zak. dodavatele:</t>
  </si>
  <si>
    <t>Prohlášení CE:</t>
  </si>
  <si>
    <t>Selektivní volba:</t>
  </si>
  <si>
    <t>Sestava:</t>
  </si>
  <si>
    <t>Tvar:</t>
  </si>
  <si>
    <t>Signalizace:</t>
  </si>
  <si>
    <t>Klíček reset výtahu:</t>
  </si>
  <si>
    <t>Klíček servis výtahu:</t>
  </si>
  <si>
    <r>
      <t xml:space="preserve">    </t>
    </r>
    <r>
      <rPr>
        <b/>
        <u/>
        <sz val="19"/>
        <color rgb="FFFF0000"/>
        <rFont val="Arial CE"/>
        <charset val="238"/>
      </rPr>
      <t>STANICOVÉ OVLÁDAČE:</t>
    </r>
  </si>
  <si>
    <t>Akustická signalizace:</t>
  </si>
  <si>
    <t>Zkrácený dolní, horní přejezd dle EN 81-21:</t>
  </si>
  <si>
    <t>Číslo zakázky odběratele:</t>
  </si>
  <si>
    <t>Číslo zakázky dodavatele:</t>
  </si>
  <si>
    <t>Provedení rozvaděče</t>
  </si>
  <si>
    <t>značení stanic strana A</t>
  </si>
  <si>
    <t>značení stanic strana B</t>
  </si>
  <si>
    <t>Dálkový monitoring:</t>
  </si>
  <si>
    <t>Automatický bat. sjezd do nejnižší stanice s otevřením dveří (hydraulický výtah)</t>
  </si>
  <si>
    <t>Automatický bat. sjezd do nejnižší stanice bez otevření dveří (hydraulický výtah)</t>
  </si>
  <si>
    <t>Odjištění DU:</t>
  </si>
  <si>
    <t>Napětí hlavních ventilů:</t>
  </si>
  <si>
    <t>Ventil SOFT STOP:</t>
  </si>
  <si>
    <t>Automatický bat. sjezd do nejbližší stanice s otevřením dveří - odbrždění brzdy (lanový výtah)</t>
  </si>
  <si>
    <t>Automatický bat. sjezd do nejbližší stanice s otevřením dveří - ovládán FM (lanový výtah)</t>
  </si>
  <si>
    <t>Omezení RJ nahoru- spínač v šachtě</t>
  </si>
  <si>
    <t>Omezení RJ dolů- spínač v šachtě</t>
  </si>
  <si>
    <t>Omezení dolů-sklopný dosed</t>
  </si>
  <si>
    <t>Omezení jízdy nahoru škrtícím ventilem</t>
  </si>
  <si>
    <t>Zapojení cívek:</t>
  </si>
  <si>
    <t>Snižování napětí:</t>
  </si>
  <si>
    <t>Hz</t>
  </si>
  <si>
    <t>Výška šachty:</t>
  </si>
  <si>
    <t>Klíček reset výtahu ve stanici:</t>
  </si>
  <si>
    <t>Klíček servis výtahu ve stanici:</t>
  </si>
  <si>
    <t>m</t>
  </si>
  <si>
    <t>Vzdálenost od rozvaděče k prostupu do šachty:</t>
  </si>
  <si>
    <t>Umístění rozvaděče:</t>
  </si>
  <si>
    <t>s</t>
  </si>
  <si>
    <t>Tvar ovládače:</t>
  </si>
  <si>
    <t>Interkom:</t>
  </si>
  <si>
    <t>Tlačítko telefon:</t>
  </si>
  <si>
    <t>Signalizace spojení:</t>
  </si>
  <si>
    <t>LOGO:</t>
  </si>
  <si>
    <t>Blokace, režimy, spínače a jejich umístění</t>
  </si>
  <si>
    <t>Blokace, režim:</t>
  </si>
  <si>
    <t>Typ:</t>
  </si>
  <si>
    <t>Ostatní stanice:</t>
  </si>
  <si>
    <t>Bezhalogenové provedení:</t>
  </si>
  <si>
    <t>stanice</t>
  </si>
  <si>
    <t xml:space="preserve"> Stanice:</t>
  </si>
  <si>
    <t>Gravírování loga:</t>
  </si>
  <si>
    <t>Omezení RJ nahoru a dolů- spínače v šachtě</t>
  </si>
  <si>
    <t>značení strana A</t>
  </si>
  <si>
    <t>značení strana B</t>
  </si>
  <si>
    <t>Osvětlení rozvaděče:</t>
  </si>
  <si>
    <t>KLECOVÝ OVLÁDAČ:</t>
  </si>
  <si>
    <t>POZNÁMKY  (klecový ovládač)</t>
  </si>
  <si>
    <t>Rozsah dodávky</t>
  </si>
  <si>
    <t>Jednotlivé položky</t>
  </si>
  <si>
    <t>DOTAZNÍK ROZSAHU DODÁVKY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</si>
  <si>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</si>
  <si>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</si>
  <si>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</si>
  <si>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</si>
  <si>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</si>
  <si>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</si>
  <si>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</si>
  <si>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</si>
  <si>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</si>
  <si>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</si>
  <si>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</si>
  <si>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</si>
  <si>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</si>
  <si>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</si>
  <si>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</si>
  <si>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</si>
  <si>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</si>
  <si>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</si>
  <si>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</si>
  <si>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</si>
  <si>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</si>
  <si>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</si>
  <si>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</si>
  <si>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</si>
  <si>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</si>
  <si>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</si>
  <si>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Pokud chcete do seznamu něco přidat, napište to těsně pod poslední řádek tabulky.</t>
  </si>
  <si>
    <t>Indukční smyčka</t>
  </si>
  <si>
    <t>Interkom</t>
  </si>
  <si>
    <t>Tlačítko kulaté modré</t>
  </si>
  <si>
    <t>Tlačítko kulaté rudé</t>
  </si>
  <si>
    <t>Tlačítko ovalné modré</t>
  </si>
  <si>
    <t>Tlačítko ovalné rudé</t>
  </si>
  <si>
    <t>Dallas čip</t>
  </si>
  <si>
    <t>Směrové šipky rudé</t>
  </si>
  <si>
    <t>Směrové šipky modré</t>
  </si>
  <si>
    <t>LED 01</t>
  </si>
  <si>
    <t>Snímač bistabilní</t>
  </si>
  <si>
    <t>Snímač monostabilní</t>
  </si>
  <si>
    <t>Držák snímače</t>
  </si>
  <si>
    <t>Upevňovací lišta snímačů</t>
  </si>
  <si>
    <t>Magnety</t>
  </si>
  <si>
    <t>Din lišta se svorkovnicí</t>
  </si>
  <si>
    <t>STOP ke stroji</t>
  </si>
  <si>
    <t>Zvuková a akustická signalizace pod klec</t>
  </si>
  <si>
    <t>Zdroj pro LED-01 ZD1</t>
  </si>
  <si>
    <t>Ventilátor 230V</t>
  </si>
  <si>
    <t>Revizní jízda prohlubeň</t>
  </si>
  <si>
    <t>STOP spínač (hřibek)</t>
  </si>
  <si>
    <t>Kamera + monitor pro sledovaní stroje</t>
  </si>
  <si>
    <t>Příslušenství</t>
  </si>
  <si>
    <t>Signalizace nástupišť:</t>
  </si>
  <si>
    <t>Spínač zábradlí na kleci:</t>
  </si>
  <si>
    <t>Spínač prahové desky na kleci:</t>
  </si>
  <si>
    <t>Klec</t>
  </si>
  <si>
    <t>Interkom (rozvaděč-klec):</t>
  </si>
  <si>
    <t>Osvětlení klece:</t>
  </si>
  <si>
    <t>Ventilátor klec:</t>
  </si>
  <si>
    <t>Dveře- klecové</t>
  </si>
  <si>
    <t>Ovládače</t>
  </si>
  <si>
    <t>Rozvaděč</t>
  </si>
  <si>
    <t>Piezosiréna (zvonek)</t>
  </si>
  <si>
    <t>Ovladač se STOP, zásuvka, tlačítko osvětlení</t>
  </si>
  <si>
    <t>Ovladač se STOP, zásuvka, přepínač osvětlení</t>
  </si>
  <si>
    <t>Poř. číslo</t>
  </si>
  <si>
    <t>Druh materiálu</t>
  </si>
  <si>
    <t>Materiál</t>
  </si>
  <si>
    <t>Počet/MJ</t>
  </si>
  <si>
    <t>Poznámka</t>
  </si>
  <si>
    <t>Revizní jízda klec- krabice se svorkovnicí</t>
  </si>
  <si>
    <t>Revizní jízda klec- do ruky</t>
  </si>
  <si>
    <r>
      <t>Závěsný kabel</t>
    </r>
    <r>
      <rPr>
        <b/>
        <sz val="11"/>
        <color theme="1"/>
        <rFont val="Calibri"/>
        <family val="2"/>
        <charset val="238"/>
        <scheme val="minor"/>
      </rPr>
      <t xml:space="preserve"> 6x1</t>
    </r>
  </si>
  <si>
    <r>
      <t xml:space="preserve">Závěsný kabel </t>
    </r>
    <r>
      <rPr>
        <b/>
        <sz val="11"/>
        <color theme="1"/>
        <rFont val="Calibri"/>
        <family val="2"/>
        <charset val="238"/>
        <scheme val="minor"/>
      </rPr>
      <t>12x1</t>
    </r>
  </si>
  <si>
    <r>
      <t xml:space="preserve">Závěsný kabel </t>
    </r>
    <r>
      <rPr>
        <b/>
        <sz val="11"/>
        <color theme="1"/>
        <rFont val="Calibri"/>
        <family val="2"/>
        <charset val="238"/>
        <scheme val="minor"/>
      </rPr>
      <t>24x0,75</t>
    </r>
  </si>
  <si>
    <r>
      <t xml:space="preserve">Závěsný kabel </t>
    </r>
    <r>
      <rPr>
        <b/>
        <sz val="11"/>
        <color theme="1"/>
        <rFont val="Calibri"/>
        <family val="2"/>
        <charset val="238"/>
        <scheme val="minor"/>
      </rPr>
      <t>24x1</t>
    </r>
  </si>
  <si>
    <t>LED pásek 230V pro osvětlení šachty</t>
  </si>
  <si>
    <r>
      <t xml:space="preserve">UPS </t>
    </r>
    <r>
      <rPr>
        <b/>
        <sz val="11"/>
        <color theme="1"/>
        <rFont val="Calibri"/>
        <family val="2"/>
        <charset val="238"/>
        <scheme val="minor"/>
      </rPr>
      <t>450VA</t>
    </r>
  </si>
  <si>
    <r>
      <t xml:space="preserve">UPS </t>
    </r>
    <r>
      <rPr>
        <b/>
        <sz val="11"/>
        <color theme="1"/>
        <rFont val="Calibri"/>
        <family val="2"/>
        <charset val="238"/>
        <scheme val="minor"/>
      </rPr>
      <t>1200VA</t>
    </r>
  </si>
  <si>
    <r>
      <t xml:space="preserve">UPS </t>
    </r>
    <r>
      <rPr>
        <b/>
        <sz val="11"/>
        <color theme="1"/>
        <rFont val="Calibri"/>
        <family val="2"/>
        <charset val="238"/>
        <scheme val="minor"/>
      </rPr>
      <t>2000VA</t>
    </r>
  </si>
  <si>
    <r>
      <t xml:space="preserve">Vývodka pro závěsný kabel </t>
    </r>
    <r>
      <rPr>
        <b/>
        <sz val="11"/>
        <color theme="1"/>
        <rFont val="Calibri"/>
        <family val="2"/>
        <charset val="238"/>
        <scheme val="minor"/>
      </rPr>
      <t>12 žil</t>
    </r>
  </si>
  <si>
    <r>
      <t xml:space="preserve">Vývodka pro závěsný kabel </t>
    </r>
    <r>
      <rPr>
        <b/>
        <sz val="11"/>
        <color theme="1"/>
        <rFont val="Calibri"/>
        <family val="2"/>
        <charset val="238"/>
        <scheme val="minor"/>
      </rPr>
      <t>24 žil</t>
    </r>
  </si>
  <si>
    <r>
      <t xml:space="preserve">Vývodka pro závěsný kabel </t>
    </r>
    <r>
      <rPr>
        <b/>
        <sz val="11"/>
        <rFont val="Calibri"/>
        <family val="2"/>
        <charset val="238"/>
        <scheme val="minor"/>
      </rPr>
      <t>6 žil</t>
    </r>
  </si>
  <si>
    <r>
      <t xml:space="preserve">Displej </t>
    </r>
    <r>
      <rPr>
        <b/>
        <sz val="11"/>
        <color theme="1"/>
        <rFont val="Calibri"/>
        <family val="2"/>
        <charset val="238"/>
        <scheme val="minor"/>
      </rPr>
      <t>DM1</t>
    </r>
    <r>
      <rPr>
        <sz val="11"/>
        <color theme="1"/>
        <rFont val="Calibri"/>
        <family val="2"/>
        <charset val="238"/>
        <scheme val="minor"/>
      </rPr>
      <t xml:space="preserve"> rudý</t>
    </r>
  </si>
  <si>
    <r>
      <t xml:space="preserve">Displej </t>
    </r>
    <r>
      <rPr>
        <b/>
        <sz val="11"/>
        <color theme="1"/>
        <rFont val="Calibri"/>
        <family val="2"/>
        <charset val="238"/>
        <scheme val="minor"/>
      </rPr>
      <t>DM1</t>
    </r>
    <r>
      <rPr>
        <sz val="11"/>
        <color theme="1"/>
        <rFont val="Calibri"/>
        <family val="2"/>
        <charset val="238"/>
        <scheme val="minor"/>
      </rPr>
      <t xml:space="preserve"> modrý</t>
    </r>
  </si>
  <si>
    <r>
      <t xml:space="preserve">Displej  </t>
    </r>
    <r>
      <rPr>
        <b/>
        <sz val="11"/>
        <color theme="1"/>
        <rFont val="Calibri"/>
        <family val="2"/>
        <charset val="238"/>
        <scheme val="minor"/>
      </rPr>
      <t>LCD 3,5"</t>
    </r>
    <r>
      <rPr>
        <sz val="11"/>
        <color theme="1"/>
        <rFont val="Calibri"/>
        <family val="2"/>
        <charset val="238"/>
        <scheme val="minor"/>
      </rPr>
      <t xml:space="preserve"> D-NAS</t>
    </r>
  </si>
  <si>
    <r>
      <t xml:space="preserve">Displej  klecový </t>
    </r>
    <r>
      <rPr>
        <b/>
        <sz val="11"/>
        <color theme="1"/>
        <rFont val="Calibri"/>
        <family val="2"/>
        <charset val="238"/>
        <scheme val="minor"/>
      </rPr>
      <t>LCD 5"</t>
    </r>
    <r>
      <rPr>
        <sz val="11"/>
        <color theme="1"/>
        <rFont val="Calibri"/>
        <family val="2"/>
        <charset val="238"/>
        <scheme val="minor"/>
      </rPr>
      <t xml:space="preserve"> D-KAB</t>
    </r>
  </si>
  <si>
    <t>Sada vývodek k rozvaděči</t>
  </si>
  <si>
    <r>
      <t xml:space="preserve">Displej </t>
    </r>
    <r>
      <rPr>
        <b/>
        <sz val="11"/>
        <color theme="1"/>
        <rFont val="Calibri"/>
        <family val="2"/>
        <charset val="238"/>
        <scheme val="minor"/>
      </rPr>
      <t>DM1</t>
    </r>
    <r>
      <rPr>
        <sz val="11"/>
        <color theme="1"/>
        <rFont val="Calibri"/>
        <family val="2"/>
        <charset val="238"/>
        <scheme val="minor"/>
      </rPr>
      <t xml:space="preserve"> rudý + sklíčko</t>
    </r>
  </si>
  <si>
    <r>
      <t xml:space="preserve">Displej </t>
    </r>
    <r>
      <rPr>
        <b/>
        <sz val="11"/>
        <color theme="1"/>
        <rFont val="Calibri"/>
        <family val="2"/>
        <charset val="238"/>
        <scheme val="minor"/>
      </rPr>
      <t>DM1</t>
    </r>
    <r>
      <rPr>
        <sz val="11"/>
        <color theme="1"/>
        <rFont val="Calibri"/>
        <family val="2"/>
        <charset val="238"/>
        <scheme val="minor"/>
      </rPr>
      <t xml:space="preserve"> modrý + sklíčko</t>
    </r>
  </si>
  <si>
    <r>
      <t xml:space="preserve">Displej  </t>
    </r>
    <r>
      <rPr>
        <b/>
        <sz val="11"/>
        <color theme="1"/>
        <rFont val="Calibri"/>
        <family val="2"/>
        <charset val="238"/>
        <scheme val="minor"/>
      </rPr>
      <t>LCD 3,5"</t>
    </r>
    <r>
      <rPr>
        <sz val="11"/>
        <color theme="1"/>
        <rFont val="Calibri"/>
        <family val="2"/>
        <charset val="238"/>
        <scheme val="minor"/>
      </rPr>
      <t xml:space="preserve"> D-NAS + sklíčko</t>
    </r>
  </si>
  <si>
    <t>Směrové šipky rudé + sklíčko</t>
  </si>
  <si>
    <t>Směrové šipky modré + sklíčko</t>
  </si>
  <si>
    <r>
      <t xml:space="preserve">Displej  klecový </t>
    </r>
    <r>
      <rPr>
        <b/>
        <sz val="11"/>
        <color theme="1"/>
        <rFont val="Calibri"/>
        <family val="2"/>
        <charset val="238"/>
        <scheme val="minor"/>
      </rPr>
      <t>LCD 5"</t>
    </r>
    <r>
      <rPr>
        <sz val="11"/>
        <color theme="1"/>
        <rFont val="Calibri"/>
        <family val="2"/>
        <charset val="238"/>
        <scheme val="minor"/>
      </rPr>
      <t xml:space="preserve"> D-KAB + sklíčko</t>
    </r>
  </si>
  <si>
    <t>Plíšek pod kulaté tlačítko brail+ hmat</t>
  </si>
  <si>
    <t>Hlásič pater</t>
  </si>
  <si>
    <t>Klíčový spínač klíč s návratem do 0 polohy</t>
  </si>
  <si>
    <t>Klíčový spínač klíč vyjmut v obou polohách</t>
  </si>
  <si>
    <t>Klíčový spínač klíč vyjmut ve vypnuté poloze</t>
  </si>
  <si>
    <r>
      <t xml:space="preserve">Plošný spoj svorkovnice </t>
    </r>
    <r>
      <rPr>
        <b/>
        <sz val="11"/>
        <color theme="1"/>
        <rFont val="Calibri"/>
        <family val="2"/>
        <charset val="238"/>
        <scheme val="minor"/>
      </rPr>
      <t>PL-REG.2</t>
    </r>
  </si>
  <si>
    <t>Umístění:</t>
  </si>
  <si>
    <r>
      <t xml:space="preserve">Displej  klecový </t>
    </r>
    <r>
      <rPr>
        <b/>
        <sz val="11"/>
        <color theme="1"/>
        <rFont val="Calibri"/>
        <family val="2"/>
        <charset val="238"/>
        <scheme val="minor"/>
      </rPr>
      <t>LCD 7"</t>
    </r>
    <r>
      <rPr>
        <sz val="11"/>
        <color theme="1"/>
        <rFont val="Calibri"/>
        <family val="2"/>
        <charset val="238"/>
        <scheme val="minor"/>
      </rPr>
      <t xml:space="preserve"> D-KAB</t>
    </r>
  </si>
  <si>
    <r>
      <t xml:space="preserve">Displej  klecový </t>
    </r>
    <r>
      <rPr>
        <b/>
        <sz val="11"/>
        <color theme="1"/>
        <rFont val="Calibri"/>
        <family val="2"/>
        <charset val="238"/>
        <scheme val="minor"/>
      </rPr>
      <t>LCD 7"</t>
    </r>
    <r>
      <rPr>
        <sz val="11"/>
        <color theme="1"/>
        <rFont val="Calibri"/>
        <family val="2"/>
        <charset val="238"/>
        <scheme val="minor"/>
      </rPr>
      <t xml:space="preserve"> D-KAB + sklíčko</t>
    </r>
  </si>
  <si>
    <t>Dallas čtečka -Vega</t>
  </si>
  <si>
    <t>Konektorovaný systém rozvaděče:</t>
  </si>
  <si>
    <t>Provedení:</t>
  </si>
  <si>
    <t>Hlavní vypínač:</t>
  </si>
  <si>
    <t>Otvíraní dvířek:</t>
  </si>
  <si>
    <t>Funkce A3 nekon. pohyb:</t>
  </si>
  <si>
    <t>Ovládací napětí cívky:</t>
  </si>
  <si>
    <r>
      <rPr>
        <b/>
        <sz val="15"/>
        <color theme="2"/>
        <rFont val="Calibri"/>
        <family val="2"/>
        <charset val="238"/>
      </rPr>
      <t>Konektorovaný systém:</t>
    </r>
    <r>
      <rPr>
        <sz val="11"/>
        <color theme="2"/>
        <rFont val="Calibri"/>
        <family val="2"/>
        <charset val="238"/>
      </rPr>
      <t xml:space="preserve">
Rozvaděč je vybanen konektory pro připojení závěsných kabelů, které jsou okonektorované na obou koncích, taktéž je zhotovena RJ na kleci výtahu. Dále je součástí konektor pro připojení kombiboxu v sachtě výtahu (RJ prohlubeň + kombinace). Systém může být doplněn šachetním copem elektro instalace (bezp. obvody dveří, spínači nouzových klíčů, stanicovými ovládači, spínači reset, servis...)
</t>
    </r>
  </si>
  <si>
    <t>Rozvaděč vyrobit dle normy:</t>
  </si>
  <si>
    <t>V. č. výtahu:</t>
  </si>
  <si>
    <t xml:space="preserve"> V. č. :</t>
  </si>
  <si>
    <t>Elektro ventil A3:</t>
  </si>
  <si>
    <t xml:space="preserve"> Jiné (přepište text zde)</t>
  </si>
  <si>
    <t>Omezení RJ nahoru- spínač na kleci</t>
  </si>
  <si>
    <t>Omezení RJ dolů- spínač na kleci</t>
  </si>
  <si>
    <t>Omezení RJ nahoru a dolů- spínače na kleci</t>
  </si>
  <si>
    <r>
      <t>DOTAZNÍK PRO VÝROBU VÝTAHOVÝCH OVLÁDAČŮ</t>
    </r>
    <r>
      <rPr>
        <b/>
        <sz val="9"/>
        <color theme="1"/>
        <rFont val="Calibri"/>
        <family val="2"/>
        <charset val="238"/>
        <scheme val="minor"/>
      </rPr>
      <t xml:space="preserve">  1.95</t>
    </r>
  </si>
  <si>
    <t>GSM-LIFT-05</t>
  </si>
  <si>
    <t>Klíček požární režim ve stanici:</t>
  </si>
  <si>
    <r>
      <t>DOTAZNÍK PRO VÝROBU ROZVADĚČE</t>
    </r>
    <r>
      <rPr>
        <b/>
        <sz val="17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1.98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</si>
</sst>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)@"/>
    <numFmt numFmtId="165" formatCode="[&lt;=9999999]###\-####;\(###\)\ ###\-####"/>
    <numFmt numFmtId="166" formatCode="0&quot; KG&quot;"/>
    <numFmt numFmtId="167" formatCode="&quot;CE&quot;0"/>
    <numFmt numFmtId="168" formatCode="0.0"/>
  </numFmts>
  <fonts count="6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rgb="FFFF0000"/>
      <name val="Arial CE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9"/>
      <color theme="1" tint="0.499984740745262"/>
      <name val="Cambria"/>
      <family val="2"/>
      <scheme val="major"/>
    </font>
    <font>
      <sz val="28"/>
      <color theme="0" tint="-0.24994659260841701"/>
      <name val="Cambria"/>
      <family val="2"/>
      <scheme val="major"/>
    </font>
    <font>
      <b/>
      <sz val="11"/>
      <color theme="1" tint="0.34998626667073579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theme="1" tint="0.499984740745262"/>
      <name val="Calibri"/>
      <family val="2"/>
      <charset val="238"/>
    </font>
    <font>
      <b/>
      <sz val="11"/>
      <color rgb="FF3E9D94"/>
      <name val="Calibri"/>
      <family val="2"/>
      <charset val="238"/>
    </font>
    <font>
      <sz val="11"/>
      <color theme="3" tint="-0.499984740745262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u/>
      <sz val="17"/>
      <name val="Calibri"/>
      <family val="2"/>
      <charset val="238"/>
    </font>
    <font>
      <sz val="9"/>
      <name val="Calibri"/>
      <family val="2"/>
      <charset val="238"/>
    </font>
    <font>
      <sz val="11"/>
      <color theme="1" tint="0.499984740745262"/>
      <name val="Cambria"/>
      <family val="2"/>
      <scheme val="major"/>
    </font>
    <font>
      <b/>
      <u/>
      <sz val="17"/>
      <color theme="1"/>
      <name val="Calibri"/>
      <family val="2"/>
      <charset val="238"/>
      <scheme val="minor"/>
    </font>
    <font>
      <b/>
      <sz val="18"/>
      <color rgb="FF54A6AD"/>
      <name val="Arial CE"/>
      <charset val="238"/>
    </font>
    <font>
      <sz val="11"/>
      <name val="Arial CE"/>
      <charset val="238"/>
    </font>
    <font>
      <b/>
      <sz val="12"/>
      <name val="Calibri"/>
      <family val="2"/>
      <charset val="238"/>
    </font>
    <font>
      <sz val="12"/>
      <color theme="1" tint="0.499984740745262"/>
      <name val="Calibri"/>
      <family val="2"/>
      <charset val="238"/>
    </font>
    <font>
      <b/>
      <u/>
      <sz val="19"/>
      <color rgb="FFFF0000"/>
      <name val="Arial CE"/>
      <charset val="238"/>
    </font>
    <font>
      <b/>
      <sz val="19"/>
      <color rgb="FFFF0000"/>
      <name val="Arial CE"/>
      <charset val="238"/>
    </font>
    <font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3"/>
      <color theme="0"/>
      <name val="Calibri"/>
      <family val="2"/>
      <charset val="238"/>
      <scheme val="minor"/>
    </font>
    <font>
      <b/>
      <sz val="17"/>
      <name val="Calibri"/>
      <family val="2"/>
      <charset val="238"/>
    </font>
    <font>
      <b/>
      <sz val="9"/>
      <name val="Calibri"/>
      <family val="2"/>
      <charset val="238"/>
    </font>
    <font>
      <sz val="10"/>
      <color theme="1" tint="0.499984740745262"/>
      <name val="Calibri"/>
      <family val="2"/>
      <charset val="238"/>
    </font>
    <font>
      <sz val="10"/>
      <color theme="3"/>
      <name val="Calibri"/>
      <family val="2"/>
      <scheme val="minor"/>
    </font>
    <font>
      <sz val="22"/>
      <color rgb="FF3E9D94"/>
      <name val="Calibri"/>
      <family val="2"/>
      <scheme val="minor"/>
    </font>
    <font>
      <b/>
      <sz val="18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theme="2"/>
      <name val="Calibri"/>
      <family val="2"/>
      <charset val="238"/>
    </font>
    <font>
      <b/>
      <sz val="15"/>
      <color theme="2"/>
      <name val="Calibri"/>
      <family val="2"/>
      <charset val="238"/>
    </font>
    <font>
      <sz val="10"/>
      <color theme="2"/>
      <name val="Calibri"/>
      <family val="2"/>
      <charset val="238"/>
    </font>
    <font>
      <b/>
      <sz val="16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E9D9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theme="0" tint="-0.1499679555650502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indexed="64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/>
      <bottom/>
      <diagonal/>
    </border>
    <border diagonalUp="1">
      <left/>
      <right/>
      <top/>
      <bottom/>
      <diagonal style="thick">
        <color theme="0"/>
      </diagonal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7">
    <xf numFmtId="0" fontId="0" fillId="0" borderId="0"/>
    <xf numFmtId="0" fontId="22" fillId="0" borderId="7" applyNumberFormat="0" applyFill="0" applyAlignment="0" applyProtection="0"/>
    <xf numFmtId="0" fontId="23" fillId="0" borderId="0">
      <alignment vertical="center"/>
    </xf>
    <xf numFmtId="0" fontId="24" fillId="0" borderId="8" applyNumberFormat="0" applyProtection="0">
      <alignment vertical="center"/>
    </xf>
    <xf numFmtId="0" fontId="25" fillId="0" borderId="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70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8" fillId="0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/>
    <xf numFmtId="0" fontId="10" fillId="0" borderId="0" xfId="0" applyFont="1" applyFill="1"/>
    <xf numFmtId="0" fontId="8" fillId="0" borderId="0" xfId="0" applyFont="1" applyAlignment="1"/>
    <xf numFmtId="0" fontId="7" fillId="0" borderId="0" xfId="0" applyFont="1" applyAlignment="1">
      <alignment horizontal="left" indent="1"/>
    </xf>
    <xf numFmtId="0" fontId="7" fillId="0" borderId="0" xfId="0" applyFont="1" applyFill="1" applyAlignment="1"/>
    <xf numFmtId="0" fontId="13" fillId="0" borderId="0" xfId="0" applyFont="1" applyFill="1" applyAlignment="1">
      <alignment horizontal="right"/>
    </xf>
    <xf numFmtId="0" fontId="5" fillId="0" borderId="0" xfId="0" applyFont="1" applyAlignment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0" xfId="0" applyFont="1" applyFill="1"/>
    <xf numFmtId="0" fontId="27" fillId="0" borderId="0" xfId="2" applyFont="1">
      <alignment vertical="center"/>
    </xf>
    <xf numFmtId="0" fontId="27" fillId="0" borderId="0" xfId="2" applyFont="1" applyBorder="1">
      <alignment vertical="center"/>
    </xf>
    <xf numFmtId="0" fontId="34" fillId="0" borderId="0" xfId="2" applyFont="1" applyFill="1" applyBorder="1" applyAlignment="1">
      <alignment horizontal="left" vertical="center"/>
    </xf>
    <xf numFmtId="0" fontId="33" fillId="0" borderId="15" xfId="2" applyFont="1" applyBorder="1" applyAlignment="1">
      <alignment horizontal="left" vertical="center"/>
    </xf>
    <xf numFmtId="0" fontId="33" fillId="0" borderId="15" xfId="2" applyFont="1" applyFill="1" applyBorder="1" applyAlignment="1">
      <alignment horizontal="left" vertical="center"/>
    </xf>
    <xf numFmtId="0" fontId="34" fillId="0" borderId="0" xfId="2" applyFont="1" applyFill="1" applyBorder="1" applyAlignment="1">
      <alignment vertical="center" wrapText="1"/>
    </xf>
    <xf numFmtId="0" fontId="34" fillId="0" borderId="14" xfId="2" applyFont="1" applyFill="1" applyBorder="1" applyAlignment="1">
      <alignment vertical="center" wrapText="1"/>
    </xf>
    <xf numFmtId="0" fontId="34" fillId="0" borderId="10" xfId="2" applyFont="1" applyFill="1" applyBorder="1" applyAlignment="1">
      <alignment vertical="center" wrapText="1"/>
    </xf>
    <xf numFmtId="49" fontId="34" fillId="0" borderId="18" xfId="2" applyNumberFormat="1" applyFont="1" applyFill="1" applyBorder="1" applyAlignment="1">
      <alignment vertical="center" wrapText="1"/>
    </xf>
    <xf numFmtId="0" fontId="34" fillId="0" borderId="20" xfId="2" applyFont="1" applyFill="1" applyBorder="1" applyAlignment="1">
      <alignment horizontal="left" vertical="center"/>
    </xf>
    <xf numFmtId="0" fontId="34" fillId="0" borderId="14" xfId="2" applyFont="1" applyFill="1" applyBorder="1" applyAlignment="1">
      <alignment horizontal="left" vertical="center"/>
    </xf>
    <xf numFmtId="0" fontId="33" fillId="0" borderId="0" xfId="2" applyFont="1" applyFill="1" applyBorder="1" applyAlignment="1">
      <alignment vertical="center"/>
    </xf>
    <xf numFmtId="0" fontId="33" fillId="0" borderId="22" xfId="2" applyFont="1" applyFill="1" applyBorder="1" applyAlignment="1">
      <alignment vertical="center"/>
    </xf>
    <xf numFmtId="0" fontId="33" fillId="0" borderId="13" xfId="2" applyFont="1" applyFill="1" applyBorder="1" applyAlignment="1">
      <alignment vertical="center"/>
    </xf>
    <xf numFmtId="0" fontId="34" fillId="0" borderId="25" xfId="2" applyFont="1" applyFill="1" applyBorder="1" applyAlignment="1">
      <alignment horizontal="left" vertical="center"/>
    </xf>
    <xf numFmtId="0" fontId="34" fillId="0" borderId="16" xfId="2" applyFont="1" applyFill="1" applyBorder="1" applyAlignment="1">
      <alignment horizontal="left" vertical="center"/>
    </xf>
    <xf numFmtId="0" fontId="34" fillId="0" borderId="0" xfId="2" applyFont="1" applyFill="1" applyBorder="1" applyAlignment="1">
      <alignment vertical="center"/>
    </xf>
    <xf numFmtId="0" fontId="33" fillId="0" borderId="0" xfId="2" applyFont="1" applyAlignment="1">
      <alignment horizontal="left" vertical="center"/>
    </xf>
    <xf numFmtId="0" fontId="33" fillId="0" borderId="10" xfId="2" applyFont="1" applyBorder="1" applyAlignment="1">
      <alignment horizontal="left" vertical="center"/>
    </xf>
    <xf numFmtId="0" fontId="33" fillId="0" borderId="0" xfId="2" applyFont="1" applyBorder="1" applyAlignment="1">
      <alignment horizontal="left" vertical="center"/>
    </xf>
    <xf numFmtId="0" fontId="33" fillId="0" borderId="12" xfId="2" applyFont="1" applyBorder="1" applyAlignment="1">
      <alignment horizontal="left" vertical="center"/>
    </xf>
    <xf numFmtId="0" fontId="33" fillId="0" borderId="0" xfId="2" applyFont="1" applyFill="1" applyBorder="1" applyAlignment="1">
      <alignment vertical="center" wrapText="1"/>
    </xf>
    <xf numFmtId="0" fontId="33" fillId="0" borderId="0" xfId="2" applyFont="1" applyAlignment="1">
      <alignment vertical="center"/>
    </xf>
    <xf numFmtId="0" fontId="33" fillId="0" borderId="28" xfId="2" applyFont="1" applyBorder="1" applyAlignment="1">
      <alignment horizontal="left" vertical="center"/>
    </xf>
    <xf numFmtId="0" fontId="33" fillId="0" borderId="24" xfId="2" applyFont="1" applyBorder="1" applyAlignment="1">
      <alignment horizontal="left" vertical="center"/>
    </xf>
    <xf numFmtId="0" fontId="33" fillId="0" borderId="10" xfId="2" applyFont="1" applyFill="1" applyBorder="1" applyAlignment="1">
      <alignment vertical="center"/>
    </xf>
    <xf numFmtId="0" fontId="33" fillId="0" borderId="23" xfId="2" applyFont="1" applyBorder="1" applyAlignment="1">
      <alignment horizontal="left" vertical="center"/>
    </xf>
    <xf numFmtId="0" fontId="33" fillId="0" borderId="0" xfId="2" applyFont="1" applyFill="1" applyAlignment="1">
      <alignment horizontal="left" vertical="center"/>
    </xf>
    <xf numFmtId="0" fontId="33" fillId="0" borderId="14" xfId="2" applyFont="1" applyBorder="1" applyAlignment="1">
      <alignment horizontal="left" vertical="center"/>
    </xf>
    <xf numFmtId="0" fontId="33" fillId="0" borderId="21" xfId="2" applyFont="1" applyFill="1" applyBorder="1" applyAlignment="1">
      <alignment vertical="center"/>
    </xf>
    <xf numFmtId="0" fontId="33" fillId="0" borderId="22" xfId="2" applyFont="1" applyFill="1" applyBorder="1" applyAlignment="1">
      <alignment horizontal="left" vertical="center"/>
    </xf>
    <xf numFmtId="0" fontId="33" fillId="0" borderId="13" xfId="2" applyFont="1" applyFill="1" applyBorder="1" applyAlignment="1">
      <alignment horizontal="center" vertical="center"/>
    </xf>
    <xf numFmtId="0" fontId="33" fillId="0" borderId="21" xfId="2" applyFont="1" applyBorder="1" applyAlignment="1">
      <alignment horizontal="left" vertical="center"/>
    </xf>
    <xf numFmtId="0" fontId="33" fillId="0" borderId="23" xfId="2" applyFont="1" applyFill="1" applyBorder="1" applyAlignment="1">
      <alignment horizontal="left" vertical="center"/>
    </xf>
    <xf numFmtId="0" fontId="33" fillId="0" borderId="22" xfId="2" applyFont="1" applyBorder="1" applyAlignment="1">
      <alignment horizontal="left" vertical="center"/>
    </xf>
    <xf numFmtId="0" fontId="33" fillId="0" borderId="0" xfId="2" applyFont="1" applyFill="1" applyBorder="1" applyAlignment="1">
      <alignment horizontal="left" vertical="center"/>
    </xf>
    <xf numFmtId="0" fontId="33" fillId="0" borderId="19" xfId="2" applyFont="1" applyFill="1" applyBorder="1" applyAlignment="1">
      <alignment horizontal="left" vertical="center"/>
    </xf>
    <xf numFmtId="0" fontId="33" fillId="0" borderId="30" xfId="2" applyFont="1" applyBorder="1" applyAlignment="1">
      <alignment horizontal="left" vertical="center"/>
    </xf>
    <xf numFmtId="0" fontId="33" fillId="0" borderId="19" xfId="2" applyFont="1" applyBorder="1" applyAlignment="1">
      <alignment horizontal="left" vertical="center"/>
    </xf>
    <xf numFmtId="0" fontId="34" fillId="0" borderId="12" xfId="2" applyFont="1" applyFill="1" applyBorder="1" applyAlignment="1">
      <alignment horizontal="center" vertical="center"/>
    </xf>
    <xf numFmtId="0" fontId="34" fillId="0" borderId="13" xfId="2" applyFont="1" applyFill="1" applyBorder="1" applyAlignment="1">
      <alignment horizontal="center" vertical="center"/>
    </xf>
    <xf numFmtId="0" fontId="33" fillId="0" borderId="14" xfId="2" applyFont="1" applyFill="1" applyBorder="1" applyAlignment="1">
      <alignment vertical="center"/>
    </xf>
    <xf numFmtId="0" fontId="33" fillId="0" borderId="10" xfId="2" applyFont="1" applyFill="1" applyBorder="1" applyAlignment="1">
      <alignment horizontal="left" vertical="center"/>
    </xf>
    <xf numFmtId="0" fontId="34" fillId="0" borderId="10" xfId="2" applyFont="1" applyFill="1" applyBorder="1" applyAlignment="1">
      <alignment horizontal="left" vertical="center"/>
    </xf>
    <xf numFmtId="0" fontId="33" fillId="0" borderId="14" xfId="2" applyFont="1" applyFill="1" applyBorder="1" applyAlignment="1">
      <alignment horizontal="center" vertical="center"/>
    </xf>
    <xf numFmtId="0" fontId="34" fillId="0" borderId="22" xfId="2" applyFont="1" applyFill="1" applyBorder="1" applyAlignment="1">
      <alignment horizontal="center" vertical="center"/>
    </xf>
    <xf numFmtId="0" fontId="34" fillId="0" borderId="31" xfId="2" applyFont="1" applyFill="1" applyBorder="1" applyAlignment="1">
      <alignment horizontal="left" vertical="center"/>
    </xf>
    <xf numFmtId="0" fontId="33" fillId="0" borderId="31" xfId="2" applyFont="1" applyFill="1" applyBorder="1" applyAlignment="1">
      <alignment horizontal="left" vertical="center"/>
    </xf>
    <xf numFmtId="0" fontId="33" fillId="0" borderId="31" xfId="2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vertical="center"/>
    </xf>
    <xf numFmtId="0" fontId="33" fillId="0" borderId="20" xfId="2" applyFont="1" applyFill="1" applyBorder="1" applyAlignment="1">
      <alignment vertical="center"/>
    </xf>
    <xf numFmtId="0" fontId="34" fillId="0" borderId="14" xfId="2" applyFont="1" applyFill="1" applyBorder="1" applyAlignment="1">
      <alignment vertical="center"/>
    </xf>
    <xf numFmtId="0" fontId="34" fillId="0" borderId="21" xfId="2" applyFont="1" applyFill="1" applyBorder="1" applyAlignment="1">
      <alignment vertical="center"/>
    </xf>
    <xf numFmtId="0" fontId="34" fillId="0" borderId="10" xfId="2" applyFont="1" applyFill="1" applyBorder="1" applyAlignment="1">
      <alignment horizontal="center" vertical="center"/>
    </xf>
    <xf numFmtId="164" fontId="30" fillId="0" borderId="14" xfId="1" applyNumberFormat="1" applyFont="1" applyFill="1" applyBorder="1" applyAlignment="1">
      <alignment vertical="center"/>
    </xf>
    <xf numFmtId="0" fontId="34" fillId="0" borderId="9" xfId="2" applyFont="1" applyFill="1" applyBorder="1" applyAlignment="1">
      <alignment horizontal="left" vertical="center"/>
    </xf>
    <xf numFmtId="0" fontId="34" fillId="0" borderId="36" xfId="2" applyFont="1" applyFill="1" applyBorder="1" applyAlignment="1">
      <alignment horizontal="left" vertical="center"/>
    </xf>
    <xf numFmtId="0" fontId="33" fillId="0" borderId="37" xfId="2" applyFont="1" applyFill="1" applyBorder="1" applyAlignment="1">
      <alignment horizontal="left" vertical="center"/>
    </xf>
    <xf numFmtId="0" fontId="33" fillId="0" borderId="37" xfId="2" applyFont="1" applyFill="1" applyBorder="1" applyAlignment="1">
      <alignment horizontal="center" vertical="center"/>
    </xf>
    <xf numFmtId="0" fontId="34" fillId="0" borderId="37" xfId="2" applyFont="1" applyFill="1" applyBorder="1" applyAlignment="1">
      <alignment horizontal="left" vertical="center"/>
    </xf>
    <xf numFmtId="0" fontId="34" fillId="0" borderId="0" xfId="2" applyFont="1" applyAlignment="1">
      <alignment horizontal="left" vertical="center"/>
    </xf>
    <xf numFmtId="49" fontId="34" fillId="0" borderId="0" xfId="2" applyNumberFormat="1" applyFont="1" applyFill="1" applyBorder="1" applyAlignment="1">
      <alignment vertical="center" wrapText="1"/>
    </xf>
    <xf numFmtId="0" fontId="27" fillId="0" borderId="0" xfId="2" applyFont="1" applyAlignment="1"/>
    <xf numFmtId="0" fontId="23" fillId="0" borderId="0" xfId="2">
      <alignment vertical="center"/>
    </xf>
    <xf numFmtId="0" fontId="23" fillId="2" borderId="0" xfId="2" applyFill="1">
      <alignment vertical="center"/>
    </xf>
    <xf numFmtId="0" fontId="38" fillId="0" borderId="0" xfId="2" applyFont="1">
      <alignment vertical="center"/>
    </xf>
    <xf numFmtId="0" fontId="27" fillId="0" borderId="0" xfId="2" applyFont="1" applyAlignment="1">
      <alignment wrapText="1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4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Alignment="1">
      <alignment horizontal="right" vertical="center" indent="1"/>
    </xf>
    <xf numFmtId="49" fontId="11" fillId="0" borderId="0" xfId="0" applyNumberFormat="1" applyFont="1" applyFill="1" applyAlignment="1">
      <alignment horizontal="center"/>
    </xf>
    <xf numFmtId="0" fontId="40" fillId="0" borderId="0" xfId="0" applyFont="1" applyBorder="1" applyAlignment="1"/>
    <xf numFmtId="0" fontId="9" fillId="0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left" indent="1"/>
    </xf>
    <xf numFmtId="0" fontId="0" fillId="0" borderId="0" xfId="0" applyAlignment="1"/>
    <xf numFmtId="49" fontId="11" fillId="0" borderId="0" xfId="0" applyNumberFormat="1" applyFont="1" applyAlignment="1"/>
    <xf numFmtId="0" fontId="28" fillId="0" borderId="0" xfId="1" applyFont="1" applyFill="1" applyBorder="1" applyAlignment="1"/>
    <xf numFmtId="0" fontId="27" fillId="0" borderId="19" xfId="2" applyFont="1" applyFill="1" applyBorder="1" applyAlignment="1"/>
    <xf numFmtId="0" fontId="43" fillId="0" borderId="0" xfId="2" applyFont="1" applyBorder="1">
      <alignment vertical="center"/>
    </xf>
    <xf numFmtId="0" fontId="39" fillId="0" borderId="0" xfId="0" applyFont="1" applyBorder="1" applyAlignment="1">
      <alignment horizontal="center"/>
    </xf>
    <xf numFmtId="0" fontId="11" fillId="0" borderId="0" xfId="0" applyNumberFormat="1" applyFont="1" applyFill="1" applyAlignment="1" applyProtection="1">
      <alignment horizontal="center"/>
    </xf>
    <xf numFmtId="49" fontId="11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indent="1"/>
    </xf>
    <xf numFmtId="0" fontId="34" fillId="0" borderId="15" xfId="2" applyFont="1" applyFill="1" applyBorder="1" applyAlignment="1">
      <alignment horizontal="left" vertical="center"/>
    </xf>
    <xf numFmtId="0" fontId="34" fillId="0" borderId="11" xfId="2" applyFont="1" applyFill="1" applyBorder="1" applyAlignment="1">
      <alignment horizontal="left" vertical="center"/>
    </xf>
    <xf numFmtId="0" fontId="34" fillId="0" borderId="12" xfId="2" applyFont="1" applyFill="1" applyBorder="1" applyAlignment="1">
      <alignment vertical="center" wrapText="1"/>
    </xf>
    <xf numFmtId="0" fontId="34" fillId="0" borderId="22" xfId="2" applyFont="1" applyFill="1" applyBorder="1" applyAlignment="1">
      <alignment vertical="center" wrapText="1"/>
    </xf>
    <xf numFmtId="0" fontId="34" fillId="0" borderId="29" xfId="2" applyFont="1" applyFill="1" applyBorder="1" applyAlignment="1">
      <alignment vertical="center" wrapText="1"/>
    </xf>
    <xf numFmtId="0" fontId="33" fillId="0" borderId="0" xfId="2" applyFont="1" applyFill="1" applyBorder="1" applyAlignment="1">
      <alignment horizontal="center" vertical="center"/>
    </xf>
    <xf numFmtId="0" fontId="33" fillId="0" borderId="19" xfId="2" applyFont="1" applyFill="1" applyBorder="1" applyAlignment="1">
      <alignment horizontal="center" vertical="center"/>
    </xf>
    <xf numFmtId="0" fontId="33" fillId="0" borderId="22" xfId="2" applyFont="1" applyFill="1" applyBorder="1" applyAlignment="1">
      <alignment horizontal="center" vertical="center"/>
    </xf>
    <xf numFmtId="0" fontId="33" fillId="0" borderId="12" xfId="2" applyFont="1" applyFill="1" applyBorder="1" applyAlignment="1">
      <alignment horizontal="left" vertical="center"/>
    </xf>
    <xf numFmtId="0" fontId="33" fillId="0" borderId="13" xfId="2" applyFont="1" applyFill="1" applyBorder="1" applyAlignment="1">
      <alignment horizontal="left" vertical="center"/>
    </xf>
    <xf numFmtId="0" fontId="33" fillId="0" borderId="14" xfId="2" applyFont="1" applyFill="1" applyBorder="1" applyAlignment="1">
      <alignment horizontal="left" vertical="center"/>
    </xf>
    <xf numFmtId="0" fontId="33" fillId="0" borderId="21" xfId="2" applyFont="1" applyFill="1" applyBorder="1" applyAlignment="1">
      <alignment horizontal="left" vertical="center"/>
    </xf>
    <xf numFmtId="0" fontId="34" fillId="0" borderId="12" xfId="2" applyFont="1" applyFill="1" applyBorder="1" applyAlignment="1">
      <alignment horizontal="left" vertical="center"/>
    </xf>
    <xf numFmtId="0" fontId="34" fillId="0" borderId="13" xfId="2" applyFont="1" applyFill="1" applyBorder="1" applyAlignment="1">
      <alignment horizontal="left" vertical="center"/>
    </xf>
    <xf numFmtId="0" fontId="34" fillId="0" borderId="23" xfId="2" applyFont="1" applyFill="1" applyBorder="1" applyAlignment="1">
      <alignment horizontal="center" vertical="center"/>
    </xf>
    <xf numFmtId="0" fontId="34" fillId="0" borderId="13" xfId="2" applyFont="1" applyFill="1" applyBorder="1" applyAlignment="1">
      <alignment vertical="center"/>
    </xf>
    <xf numFmtId="0" fontId="27" fillId="2" borderId="19" xfId="2" applyFont="1" applyFill="1" applyBorder="1" applyAlignment="1"/>
    <xf numFmtId="0" fontId="27" fillId="2" borderId="19" xfId="2" applyFont="1" applyFill="1" applyBorder="1" applyAlignment="1">
      <alignment vertical="center"/>
    </xf>
    <xf numFmtId="0" fontId="27" fillId="0" borderId="0" xfId="2" applyFont="1" applyFill="1" applyAlignment="1">
      <alignment vertical="center"/>
    </xf>
    <xf numFmtId="0" fontId="27" fillId="0" borderId="0" xfId="2" applyFont="1" applyAlignment="1">
      <alignment vertical="center"/>
    </xf>
    <xf numFmtId="0" fontId="27" fillId="0" borderId="0" xfId="2" applyFont="1" applyFill="1" applyBorder="1" applyAlignment="1">
      <alignment vertical="center"/>
    </xf>
    <xf numFmtId="0" fontId="27" fillId="0" borderId="0" xfId="2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7" fillId="0" borderId="14" xfId="2" applyFont="1" applyBorder="1" applyAlignment="1">
      <alignment vertical="center"/>
    </xf>
    <xf numFmtId="0" fontId="28" fillId="0" borderId="0" xfId="1" applyFont="1" applyFill="1" applyBorder="1" applyAlignment="1">
      <alignment horizontal="left" vertical="center"/>
    </xf>
    <xf numFmtId="0" fontId="27" fillId="0" borderId="14" xfId="2" applyFont="1" applyFill="1" applyBorder="1" applyAlignment="1">
      <alignment vertical="center"/>
    </xf>
    <xf numFmtId="0" fontId="27" fillId="0" borderId="20" xfId="2" applyFont="1" applyFill="1" applyBorder="1" applyAlignment="1">
      <alignment vertical="center"/>
    </xf>
    <xf numFmtId="165" fontId="29" fillId="0" borderId="14" xfId="2" applyNumberFormat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right" vertical="center"/>
    </xf>
    <xf numFmtId="0" fontId="29" fillId="0" borderId="14" xfId="2" applyFont="1" applyFill="1" applyBorder="1" applyAlignment="1">
      <alignment horizontal="left" vertical="center"/>
    </xf>
    <xf numFmtId="0" fontId="27" fillId="0" borderId="21" xfId="2" applyFont="1" applyBorder="1" applyAlignment="1">
      <alignment vertical="center"/>
    </xf>
    <xf numFmtId="0" fontId="33" fillId="0" borderId="23" xfId="2" applyFont="1" applyFill="1" applyBorder="1" applyAlignment="1">
      <alignment vertical="center"/>
    </xf>
    <xf numFmtId="0" fontId="27" fillId="0" borderId="10" xfId="2" applyFont="1" applyFill="1" applyBorder="1" applyAlignment="1">
      <alignment vertical="center"/>
    </xf>
    <xf numFmtId="0" fontId="33" fillId="0" borderId="23" xfId="2" applyFont="1" applyBorder="1" applyAlignment="1">
      <alignment vertical="center"/>
    </xf>
    <xf numFmtId="0" fontId="27" fillId="0" borderId="10" xfId="2" applyFont="1" applyBorder="1" applyAlignment="1">
      <alignment vertical="center"/>
    </xf>
    <xf numFmtId="0" fontId="33" fillId="0" borderId="0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0" fontId="27" fillId="0" borderId="23" xfId="2" applyFont="1" applyBorder="1" applyAlignment="1">
      <alignment vertical="center"/>
    </xf>
    <xf numFmtId="0" fontId="33" fillId="0" borderId="24" xfId="2" applyFont="1" applyFill="1" applyBorder="1" applyAlignment="1">
      <alignment vertical="center"/>
    </xf>
    <xf numFmtId="0" fontId="33" fillId="0" borderId="24" xfId="2" applyFont="1" applyBorder="1" applyAlignment="1">
      <alignment vertical="center"/>
    </xf>
    <xf numFmtId="0" fontId="33" fillId="0" borderId="32" xfId="2" applyFont="1" applyBorder="1" applyAlignment="1">
      <alignment vertical="center"/>
    </xf>
    <xf numFmtId="0" fontId="33" fillId="0" borderId="22" xfId="2" applyFont="1" applyBorder="1" applyAlignment="1">
      <alignment vertical="center"/>
    </xf>
    <xf numFmtId="0" fontId="27" fillId="0" borderId="1" xfId="2" applyFont="1" applyBorder="1" applyAlignment="1">
      <alignment vertical="center"/>
    </xf>
    <xf numFmtId="0" fontId="27" fillId="0" borderId="1" xfId="2" applyFont="1" applyFill="1" applyBorder="1" applyAlignment="1">
      <alignment vertical="center"/>
    </xf>
    <xf numFmtId="0" fontId="27" fillId="0" borderId="33" xfId="2" applyFont="1" applyBorder="1" applyAlignment="1">
      <alignment vertical="center"/>
    </xf>
    <xf numFmtId="0" fontId="27" fillId="0" borderId="13" xfId="2" applyFont="1" applyBorder="1" applyAlignment="1">
      <alignment vertical="center"/>
    </xf>
    <xf numFmtId="0" fontId="27" fillId="0" borderId="22" xfId="2" applyFont="1" applyBorder="1" applyAlignment="1">
      <alignment vertical="center"/>
    </xf>
    <xf numFmtId="0" fontId="27" fillId="0" borderId="12" xfId="2" applyFont="1" applyBorder="1" applyAlignment="1">
      <alignment vertical="center"/>
    </xf>
    <xf numFmtId="0" fontId="27" fillId="0" borderId="31" xfId="2" applyFont="1" applyFill="1" applyBorder="1" applyAlignment="1">
      <alignment vertical="center"/>
    </xf>
    <xf numFmtId="0" fontId="33" fillId="0" borderId="14" xfId="2" applyFont="1" applyBorder="1" applyAlignment="1">
      <alignment vertical="center"/>
    </xf>
    <xf numFmtId="0" fontId="27" fillId="0" borderId="23" xfId="2" applyFont="1" applyFill="1" applyBorder="1" applyAlignment="1">
      <alignment vertical="center"/>
    </xf>
    <xf numFmtId="0" fontId="27" fillId="0" borderId="34" xfId="2" applyFont="1" applyBorder="1" applyAlignment="1">
      <alignment vertical="center"/>
    </xf>
    <xf numFmtId="0" fontId="27" fillId="0" borderId="30" xfId="2" applyFont="1" applyBorder="1" applyAlignment="1">
      <alignment vertical="center"/>
    </xf>
    <xf numFmtId="0" fontId="33" fillId="0" borderId="21" xfId="2" applyFont="1" applyBorder="1" applyAlignment="1">
      <alignment vertical="center"/>
    </xf>
    <xf numFmtId="0" fontId="33" fillId="0" borderId="15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0" fontId="33" fillId="0" borderId="34" xfId="2" applyFont="1" applyBorder="1" applyAlignment="1">
      <alignment vertical="center"/>
    </xf>
    <xf numFmtId="0" fontId="33" fillId="0" borderId="10" xfId="2" applyFont="1" applyBorder="1" applyAlignment="1">
      <alignment vertical="center"/>
    </xf>
    <xf numFmtId="0" fontId="33" fillId="0" borderId="29" xfId="2" applyFont="1" applyBorder="1" applyAlignment="1">
      <alignment vertical="center"/>
    </xf>
    <xf numFmtId="0" fontId="33" fillId="0" borderId="19" xfId="2" applyFont="1" applyFill="1" applyBorder="1" applyAlignment="1">
      <alignment vertical="center"/>
    </xf>
    <xf numFmtId="0" fontId="34" fillId="0" borderId="0" xfId="2" applyFont="1" applyBorder="1" applyAlignment="1">
      <alignment vertical="center"/>
    </xf>
    <xf numFmtId="0" fontId="33" fillId="0" borderId="12" xfId="2" applyFont="1" applyFill="1" applyBorder="1" applyAlignment="1">
      <alignment vertical="center"/>
    </xf>
    <xf numFmtId="0" fontId="33" fillId="0" borderId="14" xfId="2" applyFont="1" applyFill="1" applyBorder="1" applyAlignment="1">
      <alignment horizontal="center" vertical="center"/>
    </xf>
    <xf numFmtId="0" fontId="33" fillId="0" borderId="21" xfId="2" applyFont="1" applyFill="1" applyBorder="1" applyAlignment="1">
      <alignment horizontal="center" vertical="center"/>
    </xf>
    <xf numFmtId="0" fontId="33" fillId="0" borderId="35" xfId="2" applyFont="1" applyBorder="1" applyAlignment="1">
      <alignment vertical="center"/>
    </xf>
    <xf numFmtId="0" fontId="27" fillId="0" borderId="20" xfId="2" applyFont="1" applyBorder="1" applyAlignment="1">
      <alignment vertical="center"/>
    </xf>
    <xf numFmtId="0" fontId="34" fillId="0" borderId="0" xfId="2" applyFont="1" applyFill="1" applyAlignment="1">
      <alignment vertical="center"/>
    </xf>
    <xf numFmtId="0" fontId="33" fillId="0" borderId="0" xfId="2" applyFont="1" applyFill="1" applyAlignment="1">
      <alignment vertical="center"/>
    </xf>
    <xf numFmtId="0" fontId="34" fillId="0" borderId="12" xfId="2" applyFont="1" applyFill="1" applyBorder="1" applyAlignment="1">
      <alignment vertical="center"/>
    </xf>
    <xf numFmtId="0" fontId="27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0" fontId="27" fillId="2" borderId="0" xfId="2" applyFont="1" applyFill="1" applyAlignment="1">
      <alignment vertical="center"/>
    </xf>
    <xf numFmtId="0" fontId="33" fillId="0" borderId="9" xfId="2" applyFont="1" applyFill="1" applyBorder="1" applyAlignment="1">
      <alignment horizontal="left" vertical="center"/>
    </xf>
    <xf numFmtId="0" fontId="27" fillId="0" borderId="19" xfId="2" applyFont="1" applyFill="1" applyBorder="1" applyAlignment="1">
      <alignment vertical="center"/>
    </xf>
    <xf numFmtId="0" fontId="34" fillId="0" borderId="19" xfId="2" applyFont="1" applyBorder="1" applyAlignment="1">
      <alignment vertical="center"/>
    </xf>
    <xf numFmtId="0" fontId="34" fillId="0" borderId="13" xfId="2" applyFont="1" applyBorder="1" applyAlignment="1">
      <alignment vertical="center"/>
    </xf>
    <xf numFmtId="0" fontId="34" fillId="0" borderId="22" xfId="2" applyFont="1" applyBorder="1" applyAlignment="1">
      <alignment vertical="center"/>
    </xf>
    <xf numFmtId="0" fontId="33" fillId="0" borderId="12" xfId="2" applyFont="1" applyBorder="1" applyAlignment="1" applyProtection="1">
      <alignment horizontal="left" vertical="center"/>
      <protection locked="0"/>
    </xf>
    <xf numFmtId="0" fontId="33" fillId="0" borderId="0" xfId="2" applyFont="1" applyAlignment="1" applyProtection="1">
      <alignment horizontal="left" vertical="center"/>
      <protection locked="0"/>
    </xf>
    <xf numFmtId="0" fontId="33" fillId="0" borderId="20" xfId="2" applyFont="1" applyBorder="1" applyAlignment="1" applyProtection="1">
      <alignment horizontal="left" vertical="center"/>
      <protection locked="0"/>
    </xf>
    <xf numFmtId="0" fontId="33" fillId="0" borderId="9" xfId="2" applyFont="1" applyBorder="1" applyAlignment="1" applyProtection="1">
      <alignment horizontal="left" vertical="center"/>
      <protection locked="0"/>
    </xf>
    <xf numFmtId="0" fontId="27" fillId="0" borderId="9" xfId="2" applyFont="1" applyBorder="1" applyAlignment="1">
      <alignment vertical="center"/>
    </xf>
    <xf numFmtId="0" fontId="27" fillId="0" borderId="35" xfId="2" applyFont="1" applyBorder="1" applyAlignment="1">
      <alignment vertical="center"/>
    </xf>
    <xf numFmtId="0" fontId="4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34" fillId="0" borderId="14" xfId="2" applyFont="1" applyFill="1" applyBorder="1" applyAlignment="1" applyProtection="1">
      <alignment horizontal="left" vertical="center"/>
    </xf>
    <xf numFmtId="0" fontId="46" fillId="0" borderId="12" xfId="2" applyFont="1" applyBorder="1" applyAlignment="1" applyProtection="1">
      <alignment horizontal="left" vertical="center"/>
      <protection locked="0"/>
    </xf>
    <xf numFmtId="0" fontId="46" fillId="0" borderId="9" xfId="2" applyFont="1" applyBorder="1" applyAlignment="1" applyProtection="1">
      <alignment horizontal="left" vertical="center"/>
      <protection locked="0"/>
    </xf>
    <xf numFmtId="0" fontId="46" fillId="0" borderId="12" xfId="2" applyFont="1" applyFill="1" applyBorder="1" applyAlignment="1" applyProtection="1">
      <alignment horizontal="left" vertical="center"/>
      <protection locked="0"/>
    </xf>
    <xf numFmtId="0" fontId="46" fillId="0" borderId="0" xfId="2" applyFont="1" applyFill="1" applyBorder="1" applyAlignment="1">
      <alignment horizontal="center" vertical="center"/>
    </xf>
    <xf numFmtId="0" fontId="46" fillId="0" borderId="35" xfId="2" applyFont="1" applyBorder="1" applyAlignment="1" applyProtection="1">
      <alignment horizontal="left" vertical="center"/>
      <protection locked="0"/>
    </xf>
    <xf numFmtId="0" fontId="33" fillId="2" borderId="0" xfId="2" applyFont="1" applyFill="1" applyBorder="1" applyAlignment="1">
      <alignment horizontal="left" vertical="center"/>
    </xf>
    <xf numFmtId="0" fontId="31" fillId="0" borderId="19" xfId="2" applyFont="1" applyFill="1" applyBorder="1" applyAlignment="1">
      <alignment horizontal="center" vertical="center"/>
    </xf>
    <xf numFmtId="0" fontId="33" fillId="0" borderId="19" xfId="2" applyFont="1" applyBorder="1" applyAlignment="1">
      <alignment horizontal="center" vertical="center"/>
    </xf>
    <xf numFmtId="0" fontId="34" fillId="0" borderId="20" xfId="2" applyFont="1" applyFill="1" applyBorder="1" applyAlignment="1">
      <alignment vertical="center"/>
    </xf>
    <xf numFmtId="0" fontId="33" fillId="0" borderId="29" xfId="2" applyFont="1" applyFill="1" applyBorder="1" applyAlignment="1">
      <alignment horizontal="center" vertical="center"/>
    </xf>
    <xf numFmtId="0" fontId="27" fillId="4" borderId="0" xfId="2" applyFont="1" applyFill="1" applyAlignment="1">
      <alignment vertical="center"/>
    </xf>
    <xf numFmtId="0" fontId="27" fillId="4" borderId="0" xfId="2" applyFont="1" applyFill="1" applyBorder="1" applyAlignment="1">
      <alignment vertical="center"/>
    </xf>
    <xf numFmtId="0" fontId="27" fillId="4" borderId="0" xfId="2" applyFont="1" applyFill="1" applyAlignment="1"/>
    <xf numFmtId="0" fontId="33" fillId="4" borderId="0" xfId="2" applyFont="1" applyFill="1" applyBorder="1" applyAlignment="1">
      <alignment vertical="center"/>
    </xf>
    <xf numFmtId="0" fontId="33" fillId="4" borderId="0" xfId="2" applyFont="1" applyFill="1" applyAlignment="1">
      <alignment vertical="center"/>
    </xf>
    <xf numFmtId="0" fontId="0" fillId="4" borderId="0" xfId="0" applyFill="1"/>
    <xf numFmtId="0" fontId="6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9" fillId="0" borderId="0" xfId="0" applyFont="1" applyFill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Fill="1" applyAlignment="1">
      <alignment horizontal="right"/>
    </xf>
    <xf numFmtId="0" fontId="34" fillId="0" borderId="12" xfId="2" applyFont="1" applyFill="1" applyBorder="1" applyAlignment="1">
      <alignment horizontal="left" vertical="center"/>
    </xf>
    <xf numFmtId="0" fontId="34" fillId="0" borderId="12" xfId="2" applyFont="1" applyFill="1" applyBorder="1" applyAlignment="1">
      <alignment horizontal="left" vertical="center"/>
    </xf>
    <xf numFmtId="0" fontId="15" fillId="0" borderId="0" xfId="0" applyFont="1" applyFill="1" applyAlignment="1"/>
    <xf numFmtId="0" fontId="6" fillId="0" borderId="0" xfId="0" applyFont="1" applyAlignment="1" applyProtection="1">
      <alignment horizontal="center"/>
      <protection locked="0"/>
    </xf>
    <xf numFmtId="0" fontId="33" fillId="0" borderId="13" xfId="2" applyFont="1" applyFill="1" applyBorder="1" applyAlignment="1" applyProtection="1">
      <alignment vertical="center"/>
    </xf>
    <xf numFmtId="0" fontId="33" fillId="0" borderId="22" xfId="2" applyFont="1" applyFill="1" applyBorder="1" applyAlignment="1" applyProtection="1">
      <alignment vertical="center"/>
    </xf>
    <xf numFmtId="0" fontId="27" fillId="0" borderId="13" xfId="2" applyFont="1" applyBorder="1" applyAlignment="1" applyProtection="1">
      <alignment vertical="center"/>
    </xf>
    <xf numFmtId="0" fontId="34" fillId="0" borderId="29" xfId="2" applyFont="1" applyFill="1" applyBorder="1" applyAlignment="1" applyProtection="1">
      <alignment horizontal="left" vertical="center"/>
    </xf>
    <xf numFmtId="0" fontId="33" fillId="0" borderId="38" xfId="2" applyFont="1" applyFill="1" applyBorder="1" applyAlignment="1" applyProtection="1">
      <alignment vertical="center"/>
    </xf>
    <xf numFmtId="0" fontId="33" fillId="0" borderId="39" xfId="2" applyFont="1" applyFill="1" applyBorder="1" applyAlignment="1" applyProtection="1">
      <alignment vertical="center"/>
    </xf>
    <xf numFmtId="0" fontId="27" fillId="0" borderId="12" xfId="2" applyFont="1" applyFill="1" applyBorder="1" applyAlignment="1">
      <alignment vertical="center"/>
    </xf>
    <xf numFmtId="0" fontId="27" fillId="0" borderId="13" xfId="2" applyFont="1" applyFill="1" applyBorder="1" applyAlignment="1">
      <alignment vertical="center"/>
    </xf>
    <xf numFmtId="14" fontId="27" fillId="4" borderId="0" xfId="2" applyNumberFormat="1" applyFont="1" applyFill="1" applyAlignment="1">
      <alignment vertical="center"/>
    </xf>
    <xf numFmtId="49" fontId="27" fillId="4" borderId="0" xfId="2" applyNumberFormat="1" applyFont="1" applyFill="1" applyAlignment="1">
      <alignment vertical="center"/>
    </xf>
    <xf numFmtId="49" fontId="34" fillId="0" borderId="40" xfId="2" applyNumberFormat="1" applyFont="1" applyFill="1" applyBorder="1" applyAlignment="1">
      <alignment vertical="center" wrapText="1"/>
    </xf>
    <xf numFmtId="0" fontId="34" fillId="0" borderId="13" xfId="2" applyFont="1" applyFill="1" applyBorder="1" applyAlignment="1" applyProtection="1">
      <alignment vertical="center"/>
      <protection locked="0"/>
    </xf>
    <xf numFmtId="0" fontId="34" fillId="0" borderId="22" xfId="2" applyFont="1" applyFill="1" applyBorder="1" applyAlignment="1" applyProtection="1">
      <alignment vertical="center"/>
      <protection locked="0"/>
    </xf>
    <xf numFmtId="0" fontId="33" fillId="0" borderId="11" xfId="2" applyFont="1" applyBorder="1" applyAlignment="1">
      <alignment vertical="center"/>
    </xf>
    <xf numFmtId="0" fontId="23" fillId="2" borderId="0" xfId="2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34" fillId="0" borderId="13" xfId="2" applyFont="1" applyFill="1" applyBorder="1" applyAlignment="1">
      <alignment horizontal="left" vertical="center"/>
    </xf>
    <xf numFmtId="0" fontId="49" fillId="0" borderId="0" xfId="0" applyFont="1" applyFill="1" applyBorder="1" applyAlignment="1">
      <alignment vertical="center"/>
    </xf>
    <xf numFmtId="0" fontId="0" fillId="4" borderId="0" xfId="0" applyFill="1" applyBorder="1"/>
    <xf numFmtId="0" fontId="49" fillId="0" borderId="15" xfId="0" applyFont="1" applyFill="1" applyBorder="1" applyAlignment="1">
      <alignment vertical="center"/>
    </xf>
    <xf numFmtId="0" fontId="47" fillId="0" borderId="0" xfId="0" applyFont="1" applyFill="1" applyAlignment="1" applyProtection="1">
      <alignment horizontal="center" vertical="center"/>
    </xf>
    <xf numFmtId="0" fontId="47" fillId="0" borderId="0" xfId="0" applyFont="1" applyAlignment="1" applyProtection="1">
      <alignment horizontal="center" vertical="center"/>
    </xf>
    <xf numFmtId="0" fontId="42" fillId="0" borderId="0" xfId="1" applyFont="1" applyFill="1" applyBorder="1" applyAlignment="1"/>
    <xf numFmtId="0" fontId="12" fillId="0" borderId="0" xfId="0" applyFont="1" applyAlignment="1">
      <alignment vertical="center"/>
    </xf>
    <xf numFmtId="0" fontId="34" fillId="0" borderId="10" xfId="1" applyFont="1" applyFill="1" applyBorder="1" applyAlignment="1">
      <alignment horizontal="left" vertical="center"/>
    </xf>
    <xf numFmtId="0" fontId="34" fillId="0" borderId="14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horizontal="left" vertical="center"/>
    </xf>
    <xf numFmtId="0" fontId="33" fillId="0" borderId="9" xfId="2" applyFont="1" applyBorder="1" applyAlignment="1">
      <alignment horizontal="left" vertical="center"/>
    </xf>
    <xf numFmtId="0" fontId="33" fillId="0" borderId="20" xfId="2" applyFont="1" applyBorder="1" applyAlignment="1">
      <alignment horizontal="left" vertical="center"/>
    </xf>
    <xf numFmtId="0" fontId="2" fillId="0" borderId="0" xfId="0" applyFont="1" applyFill="1" applyBorder="1" applyAlignment="1"/>
    <xf numFmtId="0" fontId="35" fillId="5" borderId="0" xfId="2" applyFont="1" applyFill="1" applyBorder="1" applyAlignment="1">
      <alignment horizontal="center" vertical="center"/>
    </xf>
    <xf numFmtId="0" fontId="35" fillId="5" borderId="0" xfId="2" applyFont="1" applyFill="1" applyAlignment="1">
      <alignment horizontal="center" vertical="center"/>
    </xf>
    <xf numFmtId="0" fontId="27" fillId="5" borderId="22" xfId="2" applyFont="1" applyFill="1" applyBorder="1" applyAlignment="1">
      <alignment vertical="center"/>
    </xf>
    <xf numFmtId="0" fontId="27" fillId="5" borderId="13" xfId="2" applyFont="1" applyFill="1" applyBorder="1" applyAlignment="1">
      <alignment vertical="center"/>
    </xf>
    <xf numFmtId="168" fontId="31" fillId="0" borderId="2" xfId="2" applyNumberFormat="1" applyFont="1" applyBorder="1" applyAlignment="1" applyProtection="1">
      <alignment horizontal="center" vertical="center"/>
      <protection locked="0"/>
    </xf>
    <xf numFmtId="168" fontId="31" fillId="0" borderId="5" xfId="2" applyNumberFormat="1" applyFont="1" applyBorder="1" applyAlignment="1" applyProtection="1">
      <alignment horizontal="center" vertical="center"/>
      <protection locked="0"/>
    </xf>
    <xf numFmtId="168" fontId="31" fillId="0" borderId="5" xfId="2" applyNumberFormat="1" applyFont="1" applyFill="1" applyBorder="1" applyAlignment="1" applyProtection="1">
      <alignment horizontal="center" vertical="center"/>
      <protection locked="0"/>
    </xf>
    <xf numFmtId="168" fontId="31" fillId="0" borderId="1" xfId="2" applyNumberFormat="1" applyFont="1" applyFill="1" applyBorder="1" applyAlignment="1" applyProtection="1">
      <alignment horizontal="center" vertical="center"/>
      <protection locked="0"/>
    </xf>
    <xf numFmtId="168" fontId="31" fillId="0" borderId="3" xfId="2" applyNumberFormat="1" applyFont="1" applyFill="1" applyBorder="1" applyAlignment="1" applyProtection="1">
      <alignment horizontal="center" vertical="center"/>
      <protection locked="0"/>
    </xf>
    <xf numFmtId="0" fontId="27" fillId="0" borderId="31" xfId="2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33" fillId="0" borderId="20" xfId="2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Fill="1" applyAlignment="1">
      <alignment vertical="center"/>
    </xf>
    <xf numFmtId="0" fontId="4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/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27" fillId="0" borderId="0" xfId="2" applyFont="1" applyAlignment="1">
      <alignment horizontal="left" vertical="center"/>
    </xf>
    <xf numFmtId="0" fontId="0" fillId="0" borderId="28" xfId="0" applyBorder="1"/>
    <xf numFmtId="0" fontId="27" fillId="2" borderId="0" xfId="2" applyFont="1" applyFill="1" applyBorder="1" applyAlignment="1">
      <alignment vertical="center"/>
    </xf>
    <xf numFmtId="0" fontId="0" fillId="0" borderId="0" xfId="0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 vertical="center"/>
    </xf>
    <xf numFmtId="0" fontId="34" fillId="0" borderId="46" xfId="2" applyFont="1" applyFill="1" applyBorder="1" applyAlignment="1">
      <alignment vertical="center" wrapText="1"/>
    </xf>
    <xf numFmtId="49" fontId="34" fillId="0" borderId="46" xfId="2" applyNumberFormat="1" applyFont="1" applyFill="1" applyBorder="1" applyAlignment="1">
      <alignment vertical="center" wrapText="1"/>
    </xf>
    <xf numFmtId="0" fontId="34" fillId="0" borderId="48" xfId="2" applyFont="1" applyFill="1" applyBorder="1" applyAlignment="1">
      <alignment vertical="center" wrapText="1"/>
    </xf>
    <xf numFmtId="0" fontId="0" fillId="0" borderId="0" xfId="0" applyFill="1" applyBorder="1"/>
    <xf numFmtId="1" fontId="11" fillId="0" borderId="0" xfId="0" applyNumberFormat="1" applyFont="1" applyAlignment="1"/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33" fillId="0" borderId="6" xfId="2" applyNumberFormat="1" applyFont="1" applyBorder="1" applyAlignment="1" applyProtection="1">
      <alignment horizontal="center" vertical="center"/>
      <protection locked="0"/>
    </xf>
    <xf numFmtId="49" fontId="33" fillId="0" borderId="4" xfId="2" applyNumberFormat="1" applyFont="1" applyBorder="1" applyAlignment="1" applyProtection="1">
      <alignment horizontal="center" vertical="center"/>
      <protection locked="0"/>
    </xf>
    <xf numFmtId="0" fontId="27" fillId="4" borderId="0" xfId="2" applyFont="1" applyFill="1" applyBorder="1" applyAlignment="1">
      <alignment horizontal="center" vertical="center"/>
    </xf>
    <xf numFmtId="49" fontId="33" fillId="0" borderId="4" xfId="2" applyNumberFormat="1" applyFont="1" applyBorder="1" applyAlignment="1" applyProtection="1">
      <alignment horizontal="center" vertical="center"/>
    </xf>
    <xf numFmtId="0" fontId="0" fillId="0" borderId="0" xfId="0" applyProtection="1"/>
    <xf numFmtId="0" fontId="21" fillId="0" borderId="0" xfId="0" applyFont="1" applyFill="1" applyBorder="1" applyProtection="1"/>
    <xf numFmtId="0" fontId="9" fillId="0" borderId="0" xfId="0" applyFont="1" applyFill="1" applyProtection="1"/>
    <xf numFmtId="0" fontId="0" fillId="0" borderId="0" xfId="0" applyFill="1" applyProtection="1"/>
    <xf numFmtId="0" fontId="7" fillId="0" borderId="0" xfId="0" applyFont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49" fontId="34" fillId="6" borderId="45" xfId="2" applyNumberFormat="1" applyFont="1" applyFill="1" applyBorder="1" applyAlignment="1" applyProtection="1">
      <alignment horizontal="center" vertical="center"/>
    </xf>
    <xf numFmtId="49" fontId="34" fillId="6" borderId="47" xfId="2" applyNumberFormat="1" applyFont="1" applyFill="1" applyBorder="1" applyAlignment="1" applyProtection="1">
      <alignment horizontal="center" vertical="center"/>
    </xf>
    <xf numFmtId="0" fontId="48" fillId="5" borderId="0" xfId="2" applyFont="1" applyFill="1" applyBorder="1" applyAlignment="1">
      <alignment horizontal="center" vertical="center"/>
    </xf>
    <xf numFmtId="0" fontId="48" fillId="5" borderId="0" xfId="2" applyFont="1" applyFill="1" applyAlignment="1">
      <alignment horizontal="center" vertical="center"/>
    </xf>
    <xf numFmtId="49" fontId="48" fillId="6" borderId="20" xfId="2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2" fillId="0" borderId="0" xfId="0" applyFont="1" applyFill="1" applyBorder="1" applyAlignment="1" applyProtection="1">
      <alignment horizontal="left"/>
    </xf>
    <xf numFmtId="0" fontId="34" fillId="0" borderId="9" xfId="2" applyFont="1" applyFill="1" applyBorder="1" applyAlignment="1">
      <alignment vertical="center"/>
    </xf>
    <xf numFmtId="0" fontId="14" fillId="0" borderId="0" xfId="0" applyFont="1" applyBorder="1" applyAlignment="1"/>
    <xf numFmtId="0" fontId="39" fillId="0" borderId="15" xfId="0" applyFont="1" applyBorder="1" applyAlignment="1">
      <alignment horizontal="center"/>
    </xf>
    <xf numFmtId="0" fontId="42" fillId="0" borderId="16" xfId="2" applyFont="1" applyFill="1" applyBorder="1" applyAlignment="1">
      <alignment vertical="center"/>
    </xf>
    <xf numFmtId="0" fontId="14" fillId="0" borderId="16" xfId="0" applyFont="1" applyBorder="1" applyAlignment="1"/>
    <xf numFmtId="0" fontId="3" fillId="0" borderId="0" xfId="0" applyFont="1" applyFill="1" applyBorder="1" applyAlignment="1" applyProtection="1"/>
    <xf numFmtId="0" fontId="27" fillId="4" borderId="0" xfId="2" applyFont="1" applyFill="1">
      <alignment vertical="center"/>
    </xf>
    <xf numFmtId="0" fontId="38" fillId="4" borderId="0" xfId="2" applyFont="1" applyFill="1">
      <alignment vertical="center"/>
    </xf>
    <xf numFmtId="0" fontId="23" fillId="4" borderId="0" xfId="2" applyFill="1">
      <alignment vertical="center"/>
    </xf>
    <xf numFmtId="0" fontId="6" fillId="5" borderId="0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left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0" fontId="21" fillId="5" borderId="0" xfId="0" applyFont="1" applyFill="1" applyBorder="1"/>
    <xf numFmtId="0" fontId="9" fillId="5" borderId="0" xfId="0" applyFont="1" applyFill="1"/>
    <xf numFmtId="0" fontId="6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27" fillId="0" borderId="0" xfId="2" applyFont="1" applyBorder="1" applyAlignment="1">
      <alignment wrapText="1"/>
    </xf>
    <xf numFmtId="0" fontId="33" fillId="0" borderId="0" xfId="2" applyFont="1">
      <alignment vertical="center"/>
    </xf>
    <xf numFmtId="0" fontId="33" fillId="0" borderId="0" xfId="2" applyFont="1" applyAlignment="1">
      <alignment wrapText="1"/>
    </xf>
    <xf numFmtId="0" fontId="27" fillId="0" borderId="19" xfId="2" applyFont="1" applyBorder="1">
      <alignment vertical="center"/>
    </xf>
    <xf numFmtId="0" fontId="33" fillId="0" borderId="19" xfId="2" applyFont="1" applyBorder="1">
      <alignment vertical="center"/>
    </xf>
    <xf numFmtId="0" fontId="38" fillId="2" borderId="19" xfId="2" applyFont="1" applyFill="1" applyBorder="1">
      <alignment vertical="center"/>
    </xf>
    <xf numFmtId="0" fontId="23" fillId="2" borderId="19" xfId="2" applyFill="1" applyBorder="1">
      <alignment vertical="center"/>
    </xf>
    <xf numFmtId="0" fontId="33" fillId="0" borderId="0" xfId="2" applyFont="1" applyBorder="1" applyAlignment="1">
      <alignment wrapText="1"/>
    </xf>
    <xf numFmtId="0" fontId="33" fillId="0" borderId="0" xfId="2" applyFont="1" applyBorder="1">
      <alignment vertical="center"/>
    </xf>
    <xf numFmtId="0" fontId="33" fillId="0" borderId="0" xfId="2" applyFont="1" applyAlignment="1">
      <alignment horizontal="left" wrapText="1"/>
    </xf>
    <xf numFmtId="0" fontId="33" fillId="0" borderId="0" xfId="2" applyFont="1" applyAlignment="1">
      <alignment horizontal="left"/>
    </xf>
    <xf numFmtId="0" fontId="33" fillId="0" borderId="10" xfId="2" applyFont="1" applyBorder="1">
      <alignment vertical="center"/>
    </xf>
    <xf numFmtId="0" fontId="33" fillId="0" borderId="50" xfId="2" applyFont="1" applyBorder="1">
      <alignment vertical="center"/>
    </xf>
    <xf numFmtId="0" fontId="33" fillId="0" borderId="57" xfId="2" applyFont="1" applyBorder="1">
      <alignment vertical="center"/>
    </xf>
    <xf numFmtId="0" fontId="33" fillId="4" borderId="0" xfId="2" applyFont="1" applyFill="1">
      <alignment vertical="center"/>
    </xf>
    <xf numFmtId="0" fontId="33" fillId="4" borderId="0" xfId="2" applyFont="1" applyFill="1" applyAlignment="1">
      <alignment wrapText="1"/>
    </xf>
    <xf numFmtId="0" fontId="27" fillId="4" borderId="0" xfId="2" applyFont="1" applyFill="1" applyAlignment="1">
      <alignment wrapText="1"/>
    </xf>
    <xf numFmtId="0" fontId="33" fillId="4" borderId="0" xfId="2" applyFont="1" applyFill="1" applyBorder="1">
      <alignment vertical="center"/>
    </xf>
    <xf numFmtId="0" fontId="27" fillId="4" borderId="0" xfId="2" applyFont="1" applyFill="1" applyBorder="1">
      <alignment vertical="center"/>
    </xf>
    <xf numFmtId="0" fontId="52" fillId="4" borderId="0" xfId="2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27" fillId="0" borderId="34" xfId="2" applyFont="1" applyFill="1" applyBorder="1" applyAlignment="1" applyProtection="1">
      <alignment vertical="center"/>
    </xf>
    <xf numFmtId="0" fontId="34" fillId="0" borderId="0" xfId="2" applyFont="1" applyFill="1" applyBorder="1" applyAlignment="1" applyProtection="1">
      <alignment vertical="center" wrapText="1"/>
    </xf>
    <xf numFmtId="0" fontId="34" fillId="0" borderId="0" xfId="1" applyFont="1" applyFill="1" applyBorder="1" applyAlignment="1" applyProtection="1">
      <alignment horizontal="left" vertical="center"/>
    </xf>
    <xf numFmtId="0" fontId="33" fillId="0" borderId="0" xfId="2" applyFont="1" applyBorder="1" applyAlignment="1" applyProtection="1">
      <alignment horizontal="left" vertical="center"/>
    </xf>
    <xf numFmtId="0" fontId="33" fillId="0" borderId="0" xfId="2" applyFont="1" applyFill="1" applyBorder="1" applyAlignment="1" applyProtection="1">
      <alignment horizontal="left" vertical="center"/>
    </xf>
    <xf numFmtId="0" fontId="33" fillId="0" borderId="0" xfId="2" applyFont="1" applyAlignment="1" applyProtection="1">
      <alignment vertical="center"/>
    </xf>
    <xf numFmtId="0" fontId="27" fillId="0" borderId="30" xfId="2" applyFont="1" applyFill="1" applyBorder="1" applyAlignment="1" applyProtection="1">
      <alignment vertical="center"/>
    </xf>
    <xf numFmtId="0" fontId="34" fillId="0" borderId="14" xfId="2" applyFont="1" applyFill="1" applyBorder="1" applyAlignment="1" applyProtection="1">
      <alignment vertical="center" wrapText="1"/>
    </xf>
    <xf numFmtId="0" fontId="34" fillId="0" borderId="14" xfId="1" applyFont="1" applyFill="1" applyBorder="1" applyAlignment="1" applyProtection="1">
      <alignment horizontal="left" vertical="center"/>
    </xf>
    <xf numFmtId="0" fontId="34" fillId="0" borderId="10" xfId="2" applyFont="1" applyFill="1" applyBorder="1" applyAlignment="1" applyProtection="1">
      <alignment vertical="center" wrapText="1"/>
    </xf>
    <xf numFmtId="0" fontId="33" fillId="0" borderId="14" xfId="2" applyFont="1" applyBorder="1" applyAlignment="1" applyProtection="1">
      <alignment vertical="center"/>
    </xf>
    <xf numFmtId="0" fontId="27" fillId="0" borderId="14" xfId="2" applyFont="1" applyBorder="1" applyAlignment="1" applyProtection="1">
      <alignment vertical="center"/>
    </xf>
    <xf numFmtId="0" fontId="27" fillId="0" borderId="19" xfId="2" applyFont="1" applyFill="1" applyBorder="1" applyAlignment="1" applyProtection="1">
      <alignment vertical="center"/>
    </xf>
    <xf numFmtId="49" fontId="34" fillId="0" borderId="18" xfId="2" applyNumberFormat="1" applyFont="1" applyFill="1" applyBorder="1" applyAlignment="1" applyProtection="1">
      <alignment vertical="center" wrapText="1"/>
    </xf>
    <xf numFmtId="0" fontId="33" fillId="0" borderId="9" xfId="2" applyFont="1" applyBorder="1" applyAlignment="1" applyProtection="1">
      <alignment horizontal="left" vertical="center"/>
    </xf>
    <xf numFmtId="0" fontId="27" fillId="0" borderId="0" xfId="2" applyFont="1" applyBorder="1" applyAlignment="1" applyProtection="1">
      <alignment vertical="center"/>
    </xf>
    <xf numFmtId="49" fontId="34" fillId="0" borderId="0" xfId="2" applyNumberFormat="1" applyFont="1" applyFill="1" applyBorder="1" applyAlignment="1" applyProtection="1">
      <alignment vertical="center" wrapText="1"/>
    </xf>
    <xf numFmtId="0" fontId="28" fillId="0" borderId="0" xfId="1" applyFont="1" applyFill="1" applyBorder="1" applyAlignment="1" applyProtection="1">
      <alignment horizontal="left" vertical="center"/>
    </xf>
    <xf numFmtId="0" fontId="33" fillId="0" borderId="0" xfId="2" applyFont="1" applyBorder="1" applyAlignment="1" applyProtection="1">
      <alignment vertical="center"/>
    </xf>
    <xf numFmtId="0" fontId="27" fillId="0" borderId="59" xfId="2" applyFont="1" applyFill="1" applyBorder="1" applyAlignment="1" applyProtection="1">
      <alignment vertical="center"/>
    </xf>
    <xf numFmtId="164" fontId="30" fillId="0" borderId="0" xfId="1" applyNumberFormat="1" applyFont="1" applyFill="1" applyBorder="1" applyAlignment="1" applyProtection="1">
      <alignment vertical="center"/>
    </xf>
    <xf numFmtId="165" fontId="29" fillId="0" borderId="0" xfId="2" applyNumberFormat="1" applyFont="1" applyFill="1" applyBorder="1" applyAlignment="1" applyProtection="1">
      <alignment horizontal="left" vertical="center"/>
    </xf>
    <xf numFmtId="0" fontId="27" fillId="0" borderId="0" xfId="2" applyFont="1" applyFill="1" applyBorder="1" applyAlignment="1" applyProtection="1">
      <alignment vertical="center"/>
    </xf>
    <xf numFmtId="0" fontId="30" fillId="0" borderId="0" xfId="1" applyFont="1" applyFill="1" applyBorder="1" applyAlignment="1" applyProtection="1">
      <alignment horizontal="right" vertical="center"/>
    </xf>
    <xf numFmtId="0" fontId="29" fillId="0" borderId="0" xfId="2" applyFont="1" applyFill="1" applyBorder="1" applyAlignment="1" applyProtection="1">
      <alignment horizontal="left" vertical="center"/>
    </xf>
    <xf numFmtId="0" fontId="27" fillId="0" borderId="19" xfId="2" applyFont="1" applyBorder="1" applyAlignment="1" applyProtection="1">
      <alignment vertical="center"/>
    </xf>
    <xf numFmtId="0" fontId="0" fillId="0" borderId="0" xfId="0" applyAlignment="1">
      <alignment horizontal="left" vertical="center" indent="3"/>
    </xf>
    <xf numFmtId="0" fontId="0" fillId="0" borderId="0" xfId="0" applyFont="1" applyFill="1" applyAlignment="1">
      <alignment horizontal="left" vertical="center" indent="3"/>
    </xf>
    <xf numFmtId="0" fontId="54" fillId="8" borderId="0" xfId="0" applyFont="1" applyFill="1" applyBorder="1" applyAlignment="1">
      <alignment horizontal="left" vertical="center" indent="1"/>
    </xf>
    <xf numFmtId="0" fontId="55" fillId="9" borderId="0" xfId="0" applyFont="1" applyFill="1" applyAlignment="1">
      <alignment horizontal="center" vertical="center"/>
    </xf>
    <xf numFmtId="49" fontId="0" fillId="0" borderId="0" xfId="0" applyNumberFormat="1" applyAlignment="1">
      <alignment horizontal="left" vertical="center" indent="3"/>
    </xf>
    <xf numFmtId="0" fontId="34" fillId="0" borderId="10" xfId="2" applyFont="1" applyBorder="1" applyAlignment="1">
      <alignment vertical="center"/>
    </xf>
    <xf numFmtId="0" fontId="53" fillId="10" borderId="0" xfId="0" applyFont="1" applyFill="1" applyAlignment="1">
      <alignment horizontal="left" vertical="center" wrapText="1" indent="3"/>
    </xf>
    <xf numFmtId="0" fontId="53" fillId="0" borderId="0" xfId="0" applyFont="1" applyFill="1" applyAlignment="1">
      <alignment horizontal="left" vertical="center" wrapText="1" indent="3"/>
    </xf>
    <xf numFmtId="0" fontId="55" fillId="0" borderId="0" xfId="0" applyFont="1" applyFill="1" applyAlignment="1">
      <alignment horizontal="center" vertical="center"/>
    </xf>
    <xf numFmtId="0" fontId="0" fillId="0" borderId="0" xfId="0" applyAlignment="1" applyProtection="1">
      <alignment horizontal="left" vertical="center" indent="3"/>
      <protection locked="0"/>
    </xf>
    <xf numFmtId="0" fontId="0" fillId="0" borderId="0" xfId="0" applyFont="1" applyFill="1" applyAlignment="1" applyProtection="1">
      <alignment horizontal="left" vertical="center" indent="3"/>
      <protection locked="0"/>
    </xf>
    <xf numFmtId="49" fontId="0" fillId="0" borderId="0" xfId="0" applyNumberFormat="1" applyAlignment="1" applyProtection="1">
      <alignment horizontal="left" vertical="center" indent="3"/>
      <protection locked="0"/>
    </xf>
    <xf numFmtId="0" fontId="0" fillId="0" borderId="0" xfId="0" applyProtection="1">
      <protection locked="0"/>
    </xf>
    <xf numFmtId="0" fontId="9" fillId="0" borderId="0" xfId="0" applyFont="1" applyFill="1" applyAlignment="1" applyProtection="1">
      <alignment horizontal="left" vertical="center" indent="3"/>
      <protection locked="0"/>
    </xf>
    <xf numFmtId="0" fontId="10" fillId="0" borderId="0" xfId="0" applyFont="1"/>
    <xf numFmtId="0" fontId="33" fillId="0" borderId="9" xfId="2" applyFont="1" applyBorder="1" applyAlignment="1" applyProtection="1">
      <alignment vertical="center"/>
    </xf>
    <xf numFmtId="0" fontId="2" fillId="0" borderId="0" xfId="0" applyFont="1" applyFill="1" applyBorder="1" applyAlignment="1">
      <alignment horizontal="left"/>
    </xf>
    <xf numFmtId="0" fontId="9" fillId="0" borderId="0" xfId="0" applyFont="1" applyAlignment="1" applyProtection="1">
      <alignment horizontal="left" vertical="center" indent="3"/>
      <protection locked="0"/>
    </xf>
    <xf numFmtId="0" fontId="33" fillId="0" borderId="14" xfId="2" applyFont="1" applyFill="1" applyBorder="1" applyAlignment="1" applyProtection="1">
      <alignment horizontal="center" vertical="center"/>
      <protection locked="0"/>
    </xf>
    <xf numFmtId="0" fontId="27" fillId="11" borderId="0" xfId="2" applyFont="1" applyFill="1" applyAlignment="1">
      <alignment vertical="center"/>
    </xf>
    <xf numFmtId="0" fontId="39" fillId="0" borderId="0" xfId="0" applyFont="1" applyBorder="1" applyAlignment="1"/>
    <xf numFmtId="0" fontId="27" fillId="0" borderId="66" xfId="2" applyFont="1" applyBorder="1" applyAlignment="1">
      <alignment vertical="center"/>
    </xf>
    <xf numFmtId="0" fontId="33" fillId="11" borderId="13" xfId="2" applyFont="1" applyFill="1" applyBorder="1" applyAlignment="1" applyProtection="1">
      <alignment vertical="center"/>
      <protection locked="0"/>
    </xf>
    <xf numFmtId="0" fontId="33" fillId="4" borderId="0" xfId="2" applyFont="1" applyFill="1" applyBorder="1" applyAlignment="1" applyProtection="1">
      <alignment horizontal="left" vertical="center" indent="1"/>
      <protection locked="0"/>
    </xf>
    <xf numFmtId="0" fontId="33" fillId="6" borderId="20" xfId="2" applyFont="1" applyFill="1" applyBorder="1" applyAlignment="1" applyProtection="1">
      <alignment horizontal="center" vertical="center"/>
      <protection locked="0"/>
    </xf>
    <xf numFmtId="0" fontId="33" fillId="6" borderId="14" xfId="2" applyFont="1" applyFill="1" applyBorder="1" applyAlignment="1" applyProtection="1">
      <alignment horizontal="center" vertical="center"/>
      <protection locked="0"/>
    </xf>
    <xf numFmtId="0" fontId="33" fillId="6" borderId="21" xfId="2" applyFont="1" applyFill="1" applyBorder="1" applyAlignment="1" applyProtection="1">
      <alignment horizontal="center" vertical="center"/>
      <protection locked="0"/>
    </xf>
    <xf numFmtId="0" fontId="34" fillId="0" borderId="12" xfId="2" applyFont="1" applyFill="1" applyBorder="1" applyAlignment="1">
      <alignment horizontal="left" vertical="center"/>
    </xf>
    <xf numFmtId="0" fontId="34" fillId="0" borderId="13" xfId="2" applyFont="1" applyFill="1" applyBorder="1" applyAlignment="1">
      <alignment horizontal="left" vertical="center"/>
    </xf>
    <xf numFmtId="0" fontId="34" fillId="0" borderId="13" xfId="2" applyFont="1" applyBorder="1" applyAlignment="1" applyProtection="1">
      <alignment horizontal="center" vertical="center"/>
    </xf>
    <xf numFmtId="0" fontId="33" fillId="0" borderId="13" xfId="2" applyFont="1" applyBorder="1" applyAlignment="1" applyProtection="1">
      <alignment horizontal="left" vertical="center" indent="1"/>
      <protection locked="0"/>
    </xf>
    <xf numFmtId="0" fontId="33" fillId="0" borderId="22" xfId="2" applyFont="1" applyBorder="1" applyAlignment="1" applyProtection="1">
      <alignment horizontal="left" vertical="center" indent="1"/>
      <protection locked="0"/>
    </xf>
    <xf numFmtId="0" fontId="34" fillId="6" borderId="12" xfId="2" applyFont="1" applyFill="1" applyBorder="1" applyAlignment="1" applyProtection="1">
      <alignment horizontal="center" vertical="center"/>
      <protection locked="0"/>
    </xf>
    <xf numFmtId="0" fontId="34" fillId="6" borderId="13" xfId="2" applyFont="1" applyFill="1" applyBorder="1" applyAlignment="1" applyProtection="1">
      <alignment horizontal="center" vertical="center"/>
      <protection locked="0"/>
    </xf>
    <xf numFmtId="0" fontId="33" fillId="0" borderId="12" xfId="2" applyFont="1" applyFill="1" applyBorder="1" applyAlignment="1" applyProtection="1">
      <alignment horizontal="center" vertical="center"/>
      <protection locked="0"/>
    </xf>
    <xf numFmtId="0" fontId="33" fillId="0" borderId="13" xfId="2" applyFont="1" applyFill="1" applyBorder="1" applyAlignment="1" applyProtection="1">
      <alignment horizontal="center" vertical="center"/>
      <protection locked="0"/>
    </xf>
    <xf numFmtId="0" fontId="33" fillId="0" borderId="14" xfId="2" applyFont="1" applyFill="1" applyBorder="1" applyAlignment="1" applyProtection="1">
      <alignment horizontal="center" vertical="center"/>
      <protection locked="0"/>
    </xf>
    <xf numFmtId="0" fontId="33" fillId="0" borderId="21" xfId="2" applyFont="1" applyFill="1" applyBorder="1" applyAlignment="1" applyProtection="1">
      <alignment horizontal="center" vertical="center"/>
      <protection locked="0"/>
    </xf>
    <xf numFmtId="0" fontId="34" fillId="5" borderId="12" xfId="2" applyFont="1" applyFill="1" applyBorder="1" applyAlignment="1">
      <alignment horizontal="center" vertical="center"/>
    </xf>
    <xf numFmtId="0" fontId="33" fillId="5" borderId="13" xfId="2" applyFont="1" applyFill="1" applyBorder="1" applyAlignment="1">
      <alignment horizontal="center" vertical="center"/>
    </xf>
    <xf numFmtId="0" fontId="33" fillId="5" borderId="22" xfId="2" applyFont="1" applyFill="1" applyBorder="1" applyAlignment="1">
      <alignment horizontal="center" vertical="center"/>
    </xf>
    <xf numFmtId="0" fontId="33" fillId="6" borderId="13" xfId="2" applyFont="1" applyFill="1" applyBorder="1" applyAlignment="1" applyProtection="1">
      <alignment horizontal="center" vertical="center"/>
      <protection locked="0"/>
    </xf>
    <xf numFmtId="0" fontId="33" fillId="6" borderId="12" xfId="2" applyFont="1" applyFill="1" applyBorder="1" applyAlignment="1" applyProtection="1">
      <alignment horizontal="left" vertical="center" indent="1"/>
      <protection locked="0"/>
    </xf>
    <xf numFmtId="0" fontId="33" fillId="6" borderId="13" xfId="2" applyFont="1" applyFill="1" applyBorder="1" applyAlignment="1" applyProtection="1">
      <alignment horizontal="left" vertical="center" indent="1"/>
      <protection locked="0"/>
    </xf>
    <xf numFmtId="0" fontId="33" fillId="6" borderId="22" xfId="2" applyFont="1" applyFill="1" applyBorder="1" applyAlignment="1" applyProtection="1">
      <alignment horizontal="left" vertical="center" indent="1"/>
      <protection locked="0"/>
    </xf>
    <xf numFmtId="0" fontId="33" fillId="0" borderId="12" xfId="2" applyFont="1" applyFill="1" applyBorder="1" applyAlignment="1" applyProtection="1">
      <alignment horizontal="left" vertical="center" indent="1"/>
      <protection locked="0"/>
    </xf>
    <xf numFmtId="0" fontId="33" fillId="0" borderId="13" xfId="2" applyFont="1" applyFill="1" applyBorder="1" applyAlignment="1" applyProtection="1">
      <alignment horizontal="left" vertical="center" indent="1"/>
      <protection locked="0"/>
    </xf>
    <xf numFmtId="0" fontId="33" fillId="0" borderId="22" xfId="2" applyFont="1" applyFill="1" applyBorder="1" applyAlignment="1" applyProtection="1">
      <alignment horizontal="left" vertical="center" indent="1"/>
      <protection locked="0"/>
    </xf>
    <xf numFmtId="0" fontId="33" fillId="6" borderId="12" xfId="2" applyFont="1" applyFill="1" applyBorder="1" applyAlignment="1" applyProtection="1">
      <alignment horizontal="center" vertical="center"/>
      <protection locked="0"/>
    </xf>
    <xf numFmtId="0" fontId="33" fillId="6" borderId="22" xfId="2" applyFont="1" applyFill="1" applyBorder="1" applyAlignment="1" applyProtection="1">
      <alignment horizontal="center" vertical="center"/>
      <protection locked="0"/>
    </xf>
    <xf numFmtId="0" fontId="33" fillId="0" borderId="22" xfId="2" applyFont="1" applyFill="1" applyBorder="1" applyAlignment="1" applyProtection="1">
      <alignment horizontal="center" vertical="center"/>
      <protection locked="0"/>
    </xf>
    <xf numFmtId="49" fontId="33" fillId="6" borderId="12" xfId="2" applyNumberFormat="1" applyFont="1" applyFill="1" applyBorder="1" applyAlignment="1" applyProtection="1">
      <alignment horizontal="center" vertical="center"/>
      <protection locked="0"/>
    </xf>
    <xf numFmtId="49" fontId="33" fillId="6" borderId="22" xfId="2" applyNumberFormat="1" applyFont="1" applyFill="1" applyBorder="1" applyAlignment="1" applyProtection="1">
      <alignment horizontal="center" vertical="center"/>
      <protection locked="0"/>
    </xf>
    <xf numFmtId="0" fontId="33" fillId="6" borderId="9" xfId="2" applyFont="1" applyFill="1" applyBorder="1" applyAlignment="1" applyProtection="1">
      <alignment horizontal="center" vertical="center"/>
      <protection locked="0"/>
    </xf>
    <xf numFmtId="0" fontId="33" fillId="6" borderId="23" xfId="2" applyFont="1" applyFill="1" applyBorder="1" applyAlignment="1" applyProtection="1">
      <alignment horizontal="center" vertical="center"/>
      <protection locked="0"/>
    </xf>
    <xf numFmtId="0" fontId="33" fillId="0" borderId="14" xfId="2" applyFont="1" applyFill="1" applyBorder="1" applyAlignment="1" applyProtection="1">
      <alignment horizontal="left" vertical="center" indent="1"/>
      <protection locked="0"/>
    </xf>
    <xf numFmtId="0" fontId="34" fillId="0" borderId="9" xfId="2" applyFont="1" applyFill="1" applyBorder="1" applyAlignment="1"/>
    <xf numFmtId="0" fontId="34" fillId="0" borderId="10" xfId="2" applyFont="1" applyFill="1" applyBorder="1" applyAlignment="1"/>
    <xf numFmtId="0" fontId="34" fillId="0" borderId="23" xfId="2" applyFont="1" applyFill="1" applyBorder="1" applyAlignment="1"/>
    <xf numFmtId="0" fontId="33" fillId="0" borderId="12" xfId="2" applyFont="1" applyFill="1" applyBorder="1" applyAlignment="1">
      <alignment horizontal="center" vertical="center"/>
    </xf>
    <xf numFmtId="0" fontId="33" fillId="0" borderId="22" xfId="2" applyFont="1" applyFill="1" applyBorder="1" applyAlignment="1">
      <alignment horizontal="center" vertical="center"/>
    </xf>
    <xf numFmtId="0" fontId="33" fillId="6" borderId="13" xfId="2" applyFont="1" applyFill="1" applyBorder="1" applyAlignment="1" applyProtection="1">
      <alignment horizontal="center" vertical="center" wrapText="1"/>
      <protection locked="0"/>
    </xf>
    <xf numFmtId="0" fontId="33" fillId="6" borderId="22" xfId="2" applyFont="1" applyFill="1" applyBorder="1" applyAlignment="1" applyProtection="1">
      <alignment horizontal="center" vertical="center" wrapText="1"/>
      <protection locked="0"/>
    </xf>
    <xf numFmtId="0" fontId="34" fillId="6" borderId="22" xfId="2" applyFont="1" applyFill="1" applyBorder="1" applyAlignment="1" applyProtection="1">
      <alignment horizontal="center" vertical="center"/>
      <protection locked="0"/>
    </xf>
    <xf numFmtId="0" fontId="33" fillId="6" borderId="25" xfId="2" applyFont="1" applyFill="1" applyBorder="1" applyAlignment="1" applyProtection="1">
      <alignment horizontal="center" vertical="center" wrapText="1"/>
      <protection locked="0"/>
    </xf>
    <xf numFmtId="0" fontId="33" fillId="6" borderId="26" xfId="2" applyFont="1" applyFill="1" applyBorder="1" applyAlignment="1" applyProtection="1">
      <alignment horizontal="center" vertical="center" wrapText="1"/>
      <protection locked="0"/>
    </xf>
    <xf numFmtId="0" fontId="33" fillId="6" borderId="27" xfId="2" applyFont="1" applyFill="1" applyBorder="1" applyAlignment="1" applyProtection="1">
      <alignment horizontal="center" vertical="center" wrapText="1"/>
      <protection locked="0"/>
    </xf>
    <xf numFmtId="0" fontId="33" fillId="6" borderId="12" xfId="2" applyFont="1" applyFill="1" applyBorder="1" applyAlignment="1" applyProtection="1">
      <alignment horizontal="left" vertical="center"/>
      <protection locked="0"/>
    </xf>
    <xf numFmtId="0" fontId="33" fillId="6" borderId="13" xfId="2" applyFont="1" applyFill="1" applyBorder="1" applyAlignment="1" applyProtection="1">
      <alignment horizontal="left" vertical="center"/>
      <protection locked="0"/>
    </xf>
    <xf numFmtId="0" fontId="33" fillId="6" borderId="22" xfId="2" applyFont="1" applyFill="1" applyBorder="1" applyAlignment="1" applyProtection="1">
      <alignment horizontal="left" vertical="center"/>
      <protection locked="0"/>
    </xf>
    <xf numFmtId="14" fontId="48" fillId="6" borderId="13" xfId="2" applyNumberFormat="1" applyFont="1" applyFill="1" applyBorder="1" applyAlignment="1" applyProtection="1">
      <alignment horizontal="left" vertical="center" indent="1"/>
      <protection locked="0"/>
    </xf>
    <xf numFmtId="14" fontId="48" fillId="6" borderId="22" xfId="2" applyNumberFormat="1" applyFont="1" applyFill="1" applyBorder="1" applyAlignment="1" applyProtection="1">
      <alignment horizontal="left" vertical="center" indent="1"/>
      <protection locked="0"/>
    </xf>
    <xf numFmtId="0" fontId="33" fillId="0" borderId="20" xfId="2" applyFont="1" applyFill="1" applyBorder="1" applyAlignment="1" applyProtection="1">
      <alignment horizontal="center" vertical="center"/>
      <protection locked="0"/>
    </xf>
    <xf numFmtId="49" fontId="34" fillId="6" borderId="13" xfId="2" applyNumberFormat="1" applyFont="1" applyFill="1" applyBorder="1" applyAlignment="1" applyProtection="1">
      <alignment horizontal="left" vertical="center" indent="1"/>
      <protection locked="0"/>
    </xf>
    <xf numFmtId="49" fontId="34" fillId="6" borderId="22" xfId="2" applyNumberFormat="1" applyFont="1" applyFill="1" applyBorder="1" applyAlignment="1" applyProtection="1">
      <alignment horizontal="left" vertical="center" indent="1"/>
      <protection locked="0"/>
    </xf>
    <xf numFmtId="49" fontId="34" fillId="6" borderId="10" xfId="2" applyNumberFormat="1" applyFont="1" applyFill="1" applyBorder="1" applyAlignment="1" applyProtection="1">
      <alignment horizontal="left" vertical="center" wrapText="1" indent="1"/>
      <protection locked="0"/>
    </xf>
    <xf numFmtId="49" fontId="34" fillId="6" borderId="23" xfId="2" applyNumberFormat="1" applyFont="1" applyFill="1" applyBorder="1" applyAlignment="1" applyProtection="1">
      <alignment horizontal="left" vertical="center" wrapText="1" indent="1"/>
      <protection locked="0"/>
    </xf>
    <xf numFmtId="49" fontId="34" fillId="6" borderId="14" xfId="2" applyNumberFormat="1" applyFont="1" applyFill="1" applyBorder="1" applyAlignment="1" applyProtection="1">
      <alignment horizontal="left" vertical="center" wrapText="1" indent="1"/>
      <protection locked="0"/>
    </xf>
    <xf numFmtId="49" fontId="34" fillId="6" borderId="21" xfId="2" applyNumberFormat="1" applyFont="1" applyFill="1" applyBorder="1" applyAlignment="1" applyProtection="1">
      <alignment horizontal="left" vertical="center" wrapText="1" indent="1"/>
      <protection locked="0"/>
    </xf>
    <xf numFmtId="0" fontId="33" fillId="0" borderId="9" xfId="2" applyFont="1" applyFill="1" applyBorder="1" applyAlignment="1" applyProtection="1">
      <alignment horizontal="left" vertical="center" wrapText="1" indent="1"/>
      <protection locked="0"/>
    </xf>
    <xf numFmtId="0" fontId="33" fillId="0" borderId="10" xfId="2" applyFont="1" applyFill="1" applyBorder="1" applyAlignment="1" applyProtection="1">
      <alignment horizontal="left" vertical="center" wrapText="1" indent="1"/>
      <protection locked="0"/>
    </xf>
    <xf numFmtId="0" fontId="33" fillId="0" borderId="23" xfId="2" applyFont="1" applyFill="1" applyBorder="1" applyAlignment="1" applyProtection="1">
      <alignment horizontal="left" vertical="center" wrapText="1" indent="1"/>
      <protection locked="0"/>
    </xf>
    <xf numFmtId="0" fontId="34" fillId="0" borderId="13" xfId="2" applyFont="1" applyFill="1" applyBorder="1" applyAlignment="1">
      <alignment horizontal="center" vertical="center"/>
    </xf>
    <xf numFmtId="1" fontId="34" fillId="6" borderId="12" xfId="2" applyNumberFormat="1" applyFont="1" applyFill="1" applyBorder="1" applyAlignment="1" applyProtection="1">
      <alignment horizontal="center" vertical="center"/>
      <protection locked="0"/>
    </xf>
    <xf numFmtId="1" fontId="34" fillId="6" borderId="22" xfId="2" applyNumberFormat="1" applyFont="1" applyFill="1" applyBorder="1" applyAlignment="1" applyProtection="1">
      <alignment horizontal="center" vertical="center"/>
      <protection locked="0"/>
    </xf>
    <xf numFmtId="0" fontId="33" fillId="6" borderId="10" xfId="2" applyFont="1" applyFill="1" applyBorder="1" applyAlignment="1" applyProtection="1">
      <alignment horizontal="center" vertical="center"/>
      <protection locked="0"/>
    </xf>
    <xf numFmtId="0" fontId="34" fillId="0" borderId="12" xfId="2" applyFont="1" applyFill="1" applyBorder="1" applyAlignment="1">
      <alignment horizontal="center" vertical="center"/>
    </xf>
    <xf numFmtId="0" fontId="33" fillId="6" borderId="14" xfId="2" applyFont="1" applyFill="1" applyBorder="1" applyAlignment="1" applyProtection="1">
      <alignment vertical="center"/>
      <protection locked="0"/>
    </xf>
    <xf numFmtId="0" fontId="9" fillId="6" borderId="14" xfId="0" applyFont="1" applyFill="1" applyBorder="1" applyAlignment="1" applyProtection="1">
      <alignment vertical="center"/>
      <protection locked="0"/>
    </xf>
    <xf numFmtId="0" fontId="9" fillId="6" borderId="21" xfId="0" applyFont="1" applyFill="1" applyBorder="1" applyAlignment="1" applyProtection="1">
      <alignment vertical="center"/>
      <protection locked="0"/>
    </xf>
    <xf numFmtId="0" fontId="32" fillId="3" borderId="9" xfId="2" applyFont="1" applyFill="1" applyBorder="1" applyAlignment="1">
      <alignment horizontal="center" vertical="center" wrapText="1"/>
    </xf>
    <xf numFmtId="0" fontId="32" fillId="3" borderId="10" xfId="2" applyFont="1" applyFill="1" applyBorder="1" applyAlignment="1">
      <alignment horizontal="center" vertical="center" wrapText="1"/>
    </xf>
    <xf numFmtId="0" fontId="32" fillId="3" borderId="23" xfId="2" applyFont="1" applyFill="1" applyBorder="1" applyAlignment="1">
      <alignment horizontal="center" vertical="center" wrapText="1"/>
    </xf>
    <xf numFmtId="0" fontId="37" fillId="3" borderId="20" xfId="2" applyFont="1" applyFill="1" applyBorder="1" applyAlignment="1">
      <alignment horizontal="center" vertical="center" wrapText="1"/>
    </xf>
    <xf numFmtId="0" fontId="37" fillId="3" borderId="14" xfId="2" applyFont="1" applyFill="1" applyBorder="1" applyAlignment="1">
      <alignment horizontal="center" vertical="center" wrapText="1"/>
    </xf>
    <xf numFmtId="0" fontId="37" fillId="3" borderId="0" xfId="2" applyFont="1" applyFill="1" applyBorder="1" applyAlignment="1">
      <alignment horizontal="center" vertical="center" wrapText="1"/>
    </xf>
    <xf numFmtId="0" fontId="37" fillId="3" borderId="19" xfId="2" applyFont="1" applyFill="1" applyBorder="1" applyAlignment="1">
      <alignment horizontal="center" vertical="center" wrapText="1"/>
    </xf>
    <xf numFmtId="164" fontId="34" fillId="6" borderId="10" xfId="1" applyNumberFormat="1" applyFont="1" applyFill="1" applyBorder="1" applyAlignment="1">
      <alignment horizontal="center" vertical="center"/>
    </xf>
    <xf numFmtId="164" fontId="34" fillId="6" borderId="14" xfId="1" applyNumberFormat="1" applyFont="1" applyFill="1" applyBorder="1" applyAlignment="1">
      <alignment horizontal="center" vertical="center"/>
    </xf>
    <xf numFmtId="14" fontId="34" fillId="6" borderId="10" xfId="2" applyNumberFormat="1" applyFont="1" applyFill="1" applyBorder="1" applyAlignment="1" applyProtection="1">
      <alignment horizontal="center" vertical="center" wrapText="1"/>
      <protection locked="0"/>
    </xf>
    <xf numFmtId="0" fontId="34" fillId="6" borderId="10" xfId="2" applyFont="1" applyFill="1" applyBorder="1" applyAlignment="1" applyProtection="1">
      <alignment horizontal="center" vertical="center" wrapText="1"/>
      <protection locked="0"/>
    </xf>
    <xf numFmtId="0" fontId="34" fillId="6" borderId="14" xfId="2" applyFont="1" applyFill="1" applyBorder="1" applyAlignment="1" applyProtection="1">
      <alignment horizontal="center" vertical="center" wrapText="1"/>
      <protection locked="0"/>
    </xf>
    <xf numFmtId="164" fontId="34" fillId="6" borderId="17" xfId="1" applyNumberFormat="1" applyFont="1" applyFill="1" applyBorder="1" applyAlignment="1">
      <alignment horizontal="center" vertical="center"/>
    </xf>
    <xf numFmtId="164" fontId="34" fillId="6" borderId="41" xfId="1" applyNumberFormat="1" applyFont="1" applyFill="1" applyBorder="1" applyAlignment="1">
      <alignment horizontal="center" vertical="center"/>
    </xf>
    <xf numFmtId="164" fontId="34" fillId="6" borderId="0" xfId="1" applyNumberFormat="1" applyFont="1" applyFill="1" applyBorder="1" applyAlignment="1">
      <alignment horizontal="center" vertical="center"/>
    </xf>
    <xf numFmtId="14" fontId="34" fillId="6" borderId="0" xfId="2" applyNumberFormat="1" applyFont="1" applyFill="1" applyBorder="1" applyAlignment="1" applyProtection="1">
      <alignment horizontal="center" vertical="center" wrapText="1"/>
      <protection locked="0"/>
    </xf>
    <xf numFmtId="0" fontId="34" fillId="6" borderId="0" xfId="2" applyFont="1" applyFill="1" applyBorder="1" applyAlignment="1" applyProtection="1">
      <alignment horizontal="center" vertical="center" wrapText="1"/>
      <protection locked="0"/>
    </xf>
    <xf numFmtId="0" fontId="34" fillId="0" borderId="22" xfId="2" applyFont="1" applyFill="1" applyBorder="1" applyAlignment="1">
      <alignment horizontal="left" vertical="center"/>
    </xf>
    <xf numFmtId="49" fontId="34" fillId="6" borderId="12" xfId="2" applyNumberFormat="1" applyFont="1" applyFill="1" applyBorder="1" applyAlignment="1" applyProtection="1">
      <alignment horizontal="center" vertical="center"/>
      <protection locked="0"/>
    </xf>
    <xf numFmtId="49" fontId="34" fillId="6" borderId="22" xfId="2" applyNumberFormat="1" applyFont="1" applyFill="1" applyBorder="1" applyAlignment="1" applyProtection="1">
      <alignment horizontal="center" vertical="center"/>
      <protection locked="0"/>
    </xf>
    <xf numFmtId="0" fontId="35" fillId="0" borderId="0" xfId="2" applyFont="1" applyFill="1" applyBorder="1" applyAlignment="1">
      <alignment horizontal="right" vertical="center"/>
    </xf>
    <xf numFmtId="49" fontId="35" fillId="6" borderId="12" xfId="2" applyNumberFormat="1" applyFont="1" applyFill="1" applyBorder="1" applyAlignment="1" applyProtection="1">
      <alignment horizontal="center" vertical="center"/>
      <protection locked="0"/>
    </xf>
    <xf numFmtId="49" fontId="35" fillId="6" borderId="22" xfId="2" applyNumberFormat="1" applyFont="1" applyFill="1" applyBorder="1" applyAlignment="1" applyProtection="1">
      <alignment horizontal="center" vertical="center"/>
      <protection locked="0"/>
    </xf>
    <xf numFmtId="0" fontId="34" fillId="0" borderId="12" xfId="2" applyFont="1" applyFill="1" applyBorder="1" applyAlignment="1">
      <alignment horizontal="left" vertical="center" wrapText="1" indent="2"/>
    </xf>
    <xf numFmtId="0" fontId="34" fillId="0" borderId="22" xfId="2" applyFont="1" applyFill="1" applyBorder="1" applyAlignment="1">
      <alignment horizontal="left" vertical="center" wrapText="1" indent="2"/>
    </xf>
    <xf numFmtId="0" fontId="34" fillId="5" borderId="20" xfId="2" applyFont="1" applyFill="1" applyBorder="1" applyAlignment="1">
      <alignment horizontal="center" vertical="center"/>
    </xf>
    <xf numFmtId="0" fontId="33" fillId="5" borderId="14" xfId="2" applyFont="1" applyFill="1" applyBorder="1" applyAlignment="1">
      <alignment horizontal="center" vertical="center"/>
    </xf>
    <xf numFmtId="0" fontId="33" fillId="5" borderId="0" xfId="2" applyFont="1" applyFill="1" applyBorder="1" applyAlignment="1">
      <alignment horizontal="center" vertical="center"/>
    </xf>
    <xf numFmtId="0" fontId="33" fillId="5" borderId="19" xfId="2" applyFont="1" applyFill="1" applyBorder="1" applyAlignment="1">
      <alignment horizontal="center" vertical="center"/>
    </xf>
    <xf numFmtId="0" fontId="33" fillId="6" borderId="11" xfId="2" applyFont="1" applyFill="1" applyBorder="1" applyAlignment="1" applyProtection="1">
      <alignment horizontal="center" vertical="center"/>
      <protection locked="0"/>
    </xf>
    <xf numFmtId="0" fontId="33" fillId="6" borderId="19" xfId="2" applyFont="1" applyFill="1" applyBorder="1" applyAlignment="1" applyProtection="1">
      <alignment horizontal="center" vertical="center"/>
      <protection locked="0"/>
    </xf>
    <xf numFmtId="0" fontId="33" fillId="0" borderId="9" xfId="2" applyFont="1" applyFill="1" applyBorder="1" applyAlignment="1" applyProtection="1">
      <alignment horizontal="center" vertical="center"/>
      <protection locked="0"/>
    </xf>
    <xf numFmtId="0" fontId="33" fillId="0" borderId="23" xfId="2" applyFont="1" applyFill="1" applyBorder="1" applyAlignment="1" applyProtection="1">
      <alignment horizontal="center" vertical="center"/>
      <protection locked="0"/>
    </xf>
    <xf numFmtId="0" fontId="33" fillId="0" borderId="20" xfId="2" applyFont="1" applyBorder="1" applyAlignment="1" applyProtection="1">
      <alignment horizontal="center" vertical="center"/>
      <protection locked="0"/>
    </xf>
    <xf numFmtId="0" fontId="33" fillId="0" borderId="14" xfId="2" applyFont="1" applyBorder="1" applyAlignment="1" applyProtection="1">
      <alignment horizontal="center" vertical="center"/>
      <protection locked="0"/>
    </xf>
    <xf numFmtId="0" fontId="34" fillId="5" borderId="14" xfId="2" applyFont="1" applyFill="1" applyBorder="1" applyAlignment="1">
      <alignment horizontal="center" vertical="center"/>
    </xf>
    <xf numFmtId="0" fontId="33" fillId="5" borderId="21" xfId="2" applyFont="1" applyFill="1" applyBorder="1" applyAlignment="1">
      <alignment horizontal="center" vertical="center"/>
    </xf>
    <xf numFmtId="0" fontId="33" fillId="0" borderId="11" xfId="2" applyFont="1" applyFill="1" applyBorder="1" applyAlignment="1" applyProtection="1">
      <alignment horizontal="center" vertical="center"/>
      <protection locked="0"/>
    </xf>
    <xf numFmtId="0" fontId="33" fillId="0" borderId="0" xfId="2" applyFont="1" applyFill="1" applyBorder="1" applyAlignment="1" applyProtection="1">
      <alignment horizontal="center" vertical="center"/>
      <protection locked="0"/>
    </xf>
    <xf numFmtId="0" fontId="33" fillId="0" borderId="19" xfId="2" applyFont="1" applyFill="1" applyBorder="1" applyAlignment="1" applyProtection="1">
      <alignment horizontal="center" vertical="center"/>
      <protection locked="0"/>
    </xf>
    <xf numFmtId="0" fontId="34" fillId="5" borderId="13" xfId="2" applyFont="1" applyFill="1" applyBorder="1" applyAlignment="1">
      <alignment horizontal="center" vertical="center"/>
    </xf>
    <xf numFmtId="0" fontId="33" fillId="0" borderId="10" xfId="2" applyFont="1" applyFill="1" applyBorder="1" applyAlignment="1" applyProtection="1">
      <alignment horizontal="center" vertical="center"/>
      <protection locked="0"/>
    </xf>
    <xf numFmtId="0" fontId="34" fillId="5" borderId="22" xfId="2" applyFont="1" applyFill="1" applyBorder="1" applyAlignment="1">
      <alignment horizontal="center" vertical="center"/>
    </xf>
    <xf numFmtId="0" fontId="33" fillId="0" borderId="0" xfId="2" applyFont="1" applyFill="1" applyBorder="1" applyAlignment="1" applyProtection="1">
      <alignment horizontal="left" vertical="center" indent="1"/>
      <protection locked="0"/>
    </xf>
    <xf numFmtId="0" fontId="33" fillId="0" borderId="19" xfId="2" applyFont="1" applyFill="1" applyBorder="1" applyAlignment="1" applyProtection="1">
      <alignment horizontal="left" vertical="center" indent="1"/>
      <protection locked="0"/>
    </xf>
    <xf numFmtId="0" fontId="33" fillId="0" borderId="10" xfId="2" applyFont="1" applyFill="1" applyBorder="1" applyAlignment="1" applyProtection="1">
      <alignment horizontal="left" vertical="center" indent="1"/>
      <protection locked="0"/>
    </xf>
    <xf numFmtId="0" fontId="33" fillId="0" borderId="23" xfId="2" applyFont="1" applyFill="1" applyBorder="1" applyAlignment="1" applyProtection="1">
      <alignment horizontal="left" vertical="center" indent="1"/>
      <protection locked="0"/>
    </xf>
    <xf numFmtId="0" fontId="34" fillId="0" borderId="12" xfId="2" applyFont="1" applyBorder="1" applyAlignment="1" applyProtection="1">
      <alignment horizontal="left" vertical="center"/>
      <protection locked="0"/>
    </xf>
    <xf numFmtId="0" fontId="34" fillId="0" borderId="13" xfId="2" applyFont="1" applyBorder="1" applyAlignment="1" applyProtection="1">
      <alignment horizontal="left" vertical="center"/>
      <protection locked="0"/>
    </xf>
    <xf numFmtId="0" fontId="34" fillId="0" borderId="22" xfId="2" applyFont="1" applyBorder="1" applyAlignment="1" applyProtection="1">
      <alignment horizontal="left" vertical="center"/>
      <protection locked="0"/>
    </xf>
    <xf numFmtId="0" fontId="34" fillId="0" borderId="9" xfId="2" applyFont="1" applyFill="1" applyBorder="1" applyAlignment="1" applyProtection="1">
      <alignment horizontal="center" vertical="center"/>
    </xf>
    <xf numFmtId="0" fontId="34" fillId="0" borderId="10" xfId="2" applyFont="1" applyFill="1" applyBorder="1" applyAlignment="1" applyProtection="1">
      <alignment horizontal="center" vertical="center"/>
    </xf>
    <xf numFmtId="0" fontId="34" fillId="0" borderId="11" xfId="2" applyFont="1" applyFill="1" applyBorder="1" applyAlignment="1" applyProtection="1">
      <alignment horizontal="center" vertical="center"/>
    </xf>
    <xf numFmtId="0" fontId="34" fillId="0" borderId="0" xfId="2" applyFont="1" applyFill="1" applyBorder="1" applyAlignment="1" applyProtection="1">
      <alignment horizontal="center" vertical="center"/>
    </xf>
    <xf numFmtId="0" fontId="34" fillId="0" borderId="20" xfId="2" applyFont="1" applyFill="1" applyBorder="1" applyAlignment="1" applyProtection="1">
      <alignment horizontal="center" vertical="center"/>
    </xf>
    <xf numFmtId="0" fontId="34" fillId="0" borderId="14" xfId="2" applyFont="1" applyFill="1" applyBorder="1" applyAlignment="1" applyProtection="1">
      <alignment horizontal="center" vertical="center"/>
    </xf>
    <xf numFmtId="0" fontId="58" fillId="4" borderId="0" xfId="2" applyFont="1" applyFill="1" applyAlignment="1">
      <alignment horizontal="left" vertical="top" wrapText="1"/>
    </xf>
    <xf numFmtId="0" fontId="60" fillId="4" borderId="0" xfId="2" applyFont="1" applyFill="1" applyAlignment="1">
      <alignment horizontal="left" vertical="top" wrapText="1"/>
    </xf>
    <xf numFmtId="0" fontId="36" fillId="0" borderId="11" xfId="6" applyNumberFormat="1" applyFont="1" applyFill="1" applyBorder="1" applyAlignment="1">
      <alignment horizontal="center" vertical="center"/>
    </xf>
    <xf numFmtId="0" fontId="36" fillId="0" borderId="0" xfId="6" applyNumberFormat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left" vertical="center" indent="3"/>
    </xf>
    <xf numFmtId="0" fontId="34" fillId="0" borderId="49" xfId="2" applyFont="1" applyFill="1" applyBorder="1" applyAlignment="1">
      <alignment horizontal="left" vertical="center" indent="3"/>
    </xf>
    <xf numFmtId="0" fontId="35" fillId="0" borderId="0" xfId="2" applyFont="1" applyFill="1" applyBorder="1" applyAlignment="1">
      <alignment horizontal="left" vertical="center" indent="7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9" fillId="0" borderId="42" xfId="0" applyFont="1" applyFill="1" applyBorder="1" applyAlignment="1" applyProtection="1">
      <alignment horizontal="center"/>
      <protection locked="0"/>
    </xf>
    <xf numFmtId="0" fontId="9" fillId="0" borderId="43" xfId="0" applyFont="1" applyFill="1" applyBorder="1" applyAlignment="1" applyProtection="1">
      <alignment horizontal="center"/>
      <protection locked="0"/>
    </xf>
    <xf numFmtId="0" fontId="9" fillId="0" borderId="44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indent="2"/>
    </xf>
    <xf numFmtId="0" fontId="0" fillId="0" borderId="0" xfId="0" applyFill="1" applyAlignment="1" applyProtection="1">
      <alignment horizontal="left" indent="1"/>
      <protection locked="0"/>
    </xf>
    <xf numFmtId="0" fontId="61" fillId="0" borderId="0" xfId="0" applyFont="1" applyBorder="1" applyAlignment="1">
      <alignment horizontal="center" vertical="center"/>
    </xf>
    <xf numFmtId="0" fontId="12" fillId="0" borderId="67" xfId="0" applyFont="1" applyFill="1" applyBorder="1" applyAlignment="1">
      <alignment horizontal="center"/>
    </xf>
    <xf numFmtId="0" fontId="41" fillId="0" borderId="42" xfId="0" applyFont="1" applyFill="1" applyBorder="1" applyAlignment="1" applyProtection="1">
      <alignment horizontal="center" vertical="center"/>
      <protection locked="0"/>
    </xf>
    <xf numFmtId="0" fontId="41" fillId="0" borderId="43" xfId="0" applyFont="1" applyFill="1" applyBorder="1" applyAlignment="1" applyProtection="1">
      <alignment horizontal="center" vertical="center"/>
      <protection locked="0"/>
    </xf>
    <xf numFmtId="0" fontId="41" fillId="0" borderId="44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/>
      <protection locked="0"/>
    </xf>
    <xf numFmtId="0" fontId="0" fillId="0" borderId="43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horizontal="center"/>
      <protection locked="0"/>
    </xf>
    <xf numFmtId="0" fontId="44" fillId="0" borderId="0" xfId="0" applyFont="1" applyBorder="1" applyAlignment="1">
      <alignment horizontal="center"/>
    </xf>
    <xf numFmtId="0" fontId="42" fillId="6" borderId="53" xfId="2" applyFont="1" applyFill="1" applyBorder="1" applyAlignment="1" applyProtection="1">
      <alignment horizontal="center" vertical="center"/>
      <protection locked="0"/>
    </xf>
    <xf numFmtId="0" fontId="42" fillId="6" borderId="46" xfId="2" applyFont="1" applyFill="1" applyBorder="1" applyAlignment="1" applyProtection="1">
      <alignment horizontal="center" vertical="center"/>
      <protection locked="0"/>
    </xf>
    <xf numFmtId="0" fontId="42" fillId="6" borderId="54" xfId="2" applyFont="1" applyFill="1" applyBorder="1" applyAlignment="1" applyProtection="1">
      <alignment horizontal="center" vertical="center"/>
      <protection locked="0"/>
    </xf>
    <xf numFmtId="166" fontId="42" fillId="6" borderId="51" xfId="2" applyNumberFormat="1" applyFont="1" applyFill="1" applyBorder="1" applyAlignment="1" applyProtection="1">
      <alignment horizontal="center" vertical="center"/>
      <protection locked="0"/>
    </xf>
    <xf numFmtId="166" fontId="42" fillId="6" borderId="48" xfId="2" applyNumberFormat="1" applyFont="1" applyFill="1" applyBorder="1" applyAlignment="1" applyProtection="1">
      <alignment horizontal="center" vertical="center"/>
      <protection locked="0"/>
    </xf>
    <xf numFmtId="166" fontId="42" fillId="6" borderId="52" xfId="2" applyNumberFormat="1" applyFont="1" applyFill="1" applyBorder="1" applyAlignment="1" applyProtection="1">
      <alignment horizontal="center" vertical="center"/>
      <protection locked="0"/>
    </xf>
    <xf numFmtId="0" fontId="42" fillId="6" borderId="51" xfId="2" applyFont="1" applyFill="1" applyBorder="1" applyAlignment="1" applyProtection="1">
      <alignment horizontal="center" vertical="center"/>
      <protection locked="0"/>
    </xf>
    <xf numFmtId="0" fontId="42" fillId="6" borderId="48" xfId="2" applyFont="1" applyFill="1" applyBorder="1" applyAlignment="1" applyProtection="1">
      <alignment horizontal="center" vertical="center"/>
      <protection locked="0"/>
    </xf>
    <xf numFmtId="0" fontId="42" fillId="6" borderId="52" xfId="2" applyFont="1" applyFill="1" applyBorder="1" applyAlignment="1" applyProtection="1">
      <alignment horizontal="center" vertical="center"/>
      <protection locked="0"/>
    </xf>
    <xf numFmtId="167" fontId="42" fillId="6" borderId="55" xfId="2" applyNumberFormat="1" applyFont="1" applyFill="1" applyBorder="1" applyAlignment="1" applyProtection="1">
      <alignment horizontal="center" vertical="center"/>
      <protection locked="0"/>
    </xf>
    <xf numFmtId="167" fontId="42" fillId="6" borderId="50" xfId="2" applyNumberFormat="1" applyFont="1" applyFill="1" applyBorder="1" applyAlignment="1" applyProtection="1">
      <alignment horizontal="center" vertical="center"/>
      <protection locked="0"/>
    </xf>
    <xf numFmtId="167" fontId="42" fillId="6" borderId="56" xfId="2" applyNumberFormat="1" applyFont="1" applyFill="1" applyBorder="1" applyAlignment="1" applyProtection="1">
      <alignment horizontal="center" vertical="center"/>
      <protection locked="0"/>
    </xf>
    <xf numFmtId="0" fontId="34" fillId="6" borderId="46" xfId="2" applyFont="1" applyFill="1" applyBorder="1" applyAlignment="1" applyProtection="1">
      <alignment horizontal="left" vertical="center" wrapText="1" indent="1"/>
    </xf>
    <xf numFmtId="49" fontId="34" fillId="6" borderId="48" xfId="2" applyNumberFormat="1" applyFont="1" applyFill="1" applyBorder="1" applyAlignment="1" applyProtection="1">
      <alignment horizontal="left" vertical="center" wrapText="1" indent="1"/>
    </xf>
    <xf numFmtId="49" fontId="34" fillId="6" borderId="48" xfId="2" applyNumberFormat="1" applyFont="1" applyFill="1" applyBorder="1" applyAlignment="1" applyProtection="1">
      <alignment horizontal="left" vertical="center" indent="1"/>
    </xf>
    <xf numFmtId="14" fontId="34" fillId="6" borderId="48" xfId="2" applyNumberFormat="1" applyFont="1" applyFill="1" applyBorder="1" applyAlignment="1" applyProtection="1">
      <alignment horizontal="left" vertical="center" indent="1"/>
    </xf>
    <xf numFmtId="49" fontId="34" fillId="6" borderId="50" xfId="2" applyNumberFormat="1" applyFont="1" applyFill="1" applyBorder="1" applyAlignment="1" applyProtection="1">
      <alignment horizontal="left" vertical="center" indent="1"/>
    </xf>
    <xf numFmtId="164" fontId="34" fillId="0" borderId="14" xfId="1" applyNumberFormat="1" applyFont="1" applyFill="1" applyBorder="1" applyAlignment="1">
      <alignment horizontal="left" vertical="center"/>
    </xf>
    <xf numFmtId="0" fontId="20" fillId="0" borderId="0" xfId="0" applyFont="1" applyAlignment="1" applyProtection="1">
      <alignment horizontal="left" indent="1"/>
      <protection locked="0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Fill="1" applyBorder="1" applyAlignment="1" applyProtection="1">
      <alignment horizontal="left"/>
      <protection locked="0"/>
    </xf>
    <xf numFmtId="0" fontId="12" fillId="0" borderId="0" xfId="0" applyFont="1" applyFill="1" applyBorder="1" applyAlignment="1">
      <alignment horizontal="center"/>
    </xf>
    <xf numFmtId="0" fontId="21" fillId="0" borderId="0" xfId="0" applyFont="1" applyAlignment="1" applyProtection="1">
      <alignment horizontal="left" indent="1"/>
      <protection locked="0"/>
    </xf>
    <xf numFmtId="164" fontId="34" fillId="0" borderId="13" xfId="1" applyNumberFormat="1" applyFont="1" applyFill="1" applyBorder="1" applyAlignment="1">
      <alignment horizontal="left" vertical="center"/>
    </xf>
    <xf numFmtId="0" fontId="21" fillId="0" borderId="0" xfId="0" applyFont="1" applyFill="1" applyAlignment="1" applyProtection="1">
      <alignment horizontal="left" indent="1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0" fillId="0" borderId="0" xfId="0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right"/>
    </xf>
    <xf numFmtId="0" fontId="0" fillId="0" borderId="42" xfId="0" applyFill="1" applyBorder="1" applyAlignment="1" applyProtection="1">
      <alignment horizontal="center"/>
    </xf>
    <xf numFmtId="0" fontId="0" fillId="0" borderId="43" xfId="0" applyFill="1" applyBorder="1" applyAlignment="1" applyProtection="1">
      <alignment horizontal="center"/>
    </xf>
    <xf numFmtId="0" fontId="0" fillId="0" borderId="44" xfId="0" applyFill="1" applyBorder="1" applyAlignment="1" applyProtection="1">
      <alignment horizontal="center"/>
    </xf>
    <xf numFmtId="0" fontId="20" fillId="0" borderId="0" xfId="0" applyFont="1" applyAlignment="1" applyProtection="1">
      <alignment horizontal="left" indent="1"/>
    </xf>
    <xf numFmtId="0" fontId="7" fillId="0" borderId="0" xfId="0" applyFont="1" applyAlignment="1" applyProtection="1">
      <alignment horizontal="left" indent="1"/>
      <protection locked="0"/>
    </xf>
    <xf numFmtId="0" fontId="3" fillId="0" borderId="0" xfId="0" applyNumberFormat="1" applyFont="1" applyFill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left" indent="3"/>
    </xf>
    <xf numFmtId="0" fontId="5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left"/>
    </xf>
    <xf numFmtId="167" fontId="2" fillId="0" borderId="0" xfId="0" applyNumberFormat="1" applyFont="1" applyFill="1" applyAlignment="1" applyProtection="1">
      <alignment horizontal="center"/>
    </xf>
    <xf numFmtId="0" fontId="9" fillId="0" borderId="42" xfId="0" applyFont="1" applyFill="1" applyBorder="1" applyAlignment="1" applyProtection="1">
      <alignment horizontal="left" vertical="center" indent="1"/>
      <protection locked="0"/>
    </xf>
    <xf numFmtId="0" fontId="9" fillId="0" borderId="43" xfId="0" applyFont="1" applyFill="1" applyBorder="1" applyAlignment="1" applyProtection="1">
      <alignment horizontal="left" vertical="center" indent="1"/>
      <protection locked="0"/>
    </xf>
    <xf numFmtId="0" fontId="9" fillId="0" borderId="44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Alignment="1" applyProtection="1">
      <alignment horizontal="left" indent="1"/>
    </xf>
    <xf numFmtId="0" fontId="3" fillId="0" borderId="0" xfId="0" applyNumberFormat="1" applyFont="1" applyBorder="1" applyAlignment="1" applyProtection="1">
      <alignment horizontal="right" indent="1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</xf>
    <xf numFmtId="49" fontId="0" fillId="0" borderId="43" xfId="0" applyNumberFormat="1" applyBorder="1" applyAlignment="1" applyProtection="1">
      <alignment horizontal="center" vertical="center"/>
    </xf>
    <xf numFmtId="49" fontId="0" fillId="0" borderId="44" xfId="0" applyNumberFormat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left" vertical="center" indent="1"/>
      <protection locked="0"/>
    </xf>
    <xf numFmtId="0" fontId="45" fillId="0" borderId="0" xfId="0" applyFont="1" applyFill="1" applyBorder="1" applyAlignment="1">
      <alignment horizontal="center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left" indent="3"/>
    </xf>
    <xf numFmtId="0" fontId="2" fillId="0" borderId="0" xfId="0" applyFont="1" applyFill="1" applyBorder="1" applyAlignment="1">
      <alignment horizontal="left" indent="6"/>
    </xf>
    <xf numFmtId="0" fontId="2" fillId="0" borderId="0" xfId="0" applyFont="1" applyFill="1" applyBorder="1" applyAlignment="1">
      <alignment horizontal="center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Alignment="1" applyProtection="1">
      <alignment horizontal="center" vertical="center"/>
      <protection locked="0"/>
    </xf>
    <xf numFmtId="166" fontId="3" fillId="0" borderId="0" xfId="0" applyNumberFormat="1" applyFont="1" applyFill="1" applyBorder="1" applyAlignment="1" applyProtection="1">
      <alignment horizontal="left" indent="1"/>
    </xf>
    <xf numFmtId="0" fontId="3" fillId="0" borderId="0" xfId="0" applyFont="1" applyFill="1" applyAlignment="1" applyProtection="1">
      <alignment horizontal="left" indent="1"/>
      <protection locked="0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49" fillId="2" borderId="15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49" fontId="49" fillId="2" borderId="15" xfId="0" applyNumberFormat="1" applyFont="1" applyFill="1" applyBorder="1" applyAlignment="1" applyProtection="1">
      <alignment horizontal="center" vertical="center"/>
    </xf>
    <xf numFmtId="0" fontId="49" fillId="2" borderId="15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7" fillId="0" borderId="62" xfId="2" applyFont="1" applyBorder="1" applyAlignment="1" applyProtection="1">
      <alignment horizontal="center" vertical="center"/>
      <protection locked="0"/>
    </xf>
    <xf numFmtId="0" fontId="56" fillId="0" borderId="62" xfId="2" applyFont="1" applyFill="1" applyBorder="1" applyAlignment="1" applyProtection="1">
      <alignment horizontal="center" vertical="center"/>
      <protection locked="0"/>
    </xf>
    <xf numFmtId="0" fontId="33" fillId="0" borderId="62" xfId="2" applyFont="1" applyBorder="1" applyAlignment="1" applyProtection="1">
      <alignment horizontal="center" vertical="center"/>
      <protection locked="0"/>
    </xf>
    <xf numFmtId="0" fontId="33" fillId="0" borderId="42" xfId="2" applyFont="1" applyFill="1" applyBorder="1" applyAlignment="1">
      <alignment horizontal="center" wrapText="1"/>
    </xf>
    <xf numFmtId="0" fontId="33" fillId="0" borderId="43" xfId="2" applyFont="1" applyFill="1" applyBorder="1" applyAlignment="1">
      <alignment horizontal="center" wrapText="1"/>
    </xf>
    <xf numFmtId="0" fontId="34" fillId="7" borderId="62" xfId="2" applyFont="1" applyFill="1" applyBorder="1" applyAlignment="1">
      <alignment horizontal="center" vertical="center" wrapText="1"/>
    </xf>
    <xf numFmtId="0" fontId="34" fillId="5" borderId="0" xfId="2" applyFont="1" applyFill="1" applyBorder="1" applyAlignment="1">
      <alignment horizontal="center" vertical="center"/>
    </xf>
    <xf numFmtId="0" fontId="33" fillId="0" borderId="21" xfId="2" applyFont="1" applyBorder="1" applyAlignment="1" applyProtection="1">
      <alignment horizontal="center" vertical="center"/>
      <protection locked="0"/>
    </xf>
    <xf numFmtId="0" fontId="33" fillId="0" borderId="62" xfId="2" applyFont="1" applyFill="1" applyBorder="1" applyAlignment="1">
      <alignment horizontal="center" wrapText="1"/>
    </xf>
    <xf numFmtId="0" fontId="33" fillId="0" borderId="60" xfId="2" applyFont="1" applyFill="1" applyBorder="1" applyAlignment="1">
      <alignment horizontal="center" wrapText="1"/>
    </xf>
    <xf numFmtId="0" fontId="33" fillId="0" borderId="61" xfId="2" applyFont="1" applyFill="1" applyBorder="1" applyAlignment="1">
      <alignment horizontal="center" wrapText="1"/>
    </xf>
    <xf numFmtId="0" fontId="34" fillId="7" borderId="62" xfId="2" applyFont="1" applyFill="1" applyBorder="1" applyAlignment="1">
      <alignment horizontal="center" vertical="center"/>
    </xf>
    <xf numFmtId="0" fontId="33" fillId="0" borderId="63" xfId="2" applyFont="1" applyFill="1" applyBorder="1" applyAlignment="1" applyProtection="1">
      <alignment horizontal="center" vertical="center"/>
      <protection locked="0"/>
    </xf>
    <xf numFmtId="0" fontId="33" fillId="0" borderId="64" xfId="2" applyFont="1" applyFill="1" applyBorder="1" applyAlignment="1" applyProtection="1">
      <alignment horizontal="center" vertical="center"/>
      <protection locked="0"/>
    </xf>
    <xf numFmtId="0" fontId="33" fillId="0" borderId="65" xfId="2" applyFont="1" applyFill="1" applyBorder="1" applyAlignment="1" applyProtection="1">
      <alignment horizontal="center" vertical="center"/>
      <protection locked="0"/>
    </xf>
    <xf numFmtId="164" fontId="34" fillId="6" borderId="17" xfId="1" applyNumberFormat="1" applyFont="1" applyFill="1" applyBorder="1" applyAlignment="1" applyProtection="1">
      <alignment horizontal="center" vertical="center"/>
    </xf>
    <xf numFmtId="164" fontId="34" fillId="6" borderId="10" xfId="1" applyNumberFormat="1" applyFont="1" applyFill="1" applyBorder="1" applyAlignment="1" applyProtection="1">
      <alignment horizontal="center" vertical="center"/>
    </xf>
    <xf numFmtId="164" fontId="34" fillId="6" borderId="58" xfId="1" applyNumberFormat="1" applyFont="1" applyFill="1" applyBorder="1" applyAlignment="1" applyProtection="1">
      <alignment horizontal="center" vertical="center"/>
    </xf>
    <xf numFmtId="164" fontId="34" fillId="6" borderId="0" xfId="1" applyNumberFormat="1" applyFont="1" applyFill="1" applyBorder="1" applyAlignment="1" applyProtection="1">
      <alignment horizontal="center" vertical="center"/>
    </xf>
    <xf numFmtId="0" fontId="34" fillId="6" borderId="10" xfId="2" applyFont="1" applyFill="1" applyBorder="1" applyAlignment="1" applyProtection="1">
      <alignment horizontal="center" vertical="center" wrapText="1"/>
    </xf>
    <xf numFmtId="0" fontId="34" fillId="6" borderId="0" xfId="2" applyFont="1" applyFill="1" applyBorder="1" applyAlignment="1" applyProtection="1">
      <alignment horizontal="center" vertical="center" wrapText="1"/>
    </xf>
    <xf numFmtId="0" fontId="32" fillId="3" borderId="9" xfId="2" applyFont="1" applyFill="1" applyBorder="1" applyAlignment="1" applyProtection="1">
      <alignment horizontal="center" vertical="center" wrapText="1"/>
    </xf>
    <xf numFmtId="0" fontId="32" fillId="3" borderId="10" xfId="2" applyFont="1" applyFill="1" applyBorder="1" applyAlignment="1" applyProtection="1">
      <alignment horizontal="center" vertical="center" wrapText="1"/>
    </xf>
    <xf numFmtId="0" fontId="32" fillId="3" borderId="23" xfId="2" applyFont="1" applyFill="1" applyBorder="1" applyAlignment="1" applyProtection="1">
      <alignment horizontal="center" vertical="center" wrapText="1"/>
    </xf>
    <xf numFmtId="0" fontId="37" fillId="3" borderId="20" xfId="2" applyFont="1" applyFill="1" applyBorder="1" applyAlignment="1" applyProtection="1">
      <alignment horizontal="center" vertical="center" wrapText="1"/>
    </xf>
    <xf numFmtId="0" fontId="37" fillId="3" borderId="14" xfId="2" applyFont="1" applyFill="1" applyBorder="1" applyAlignment="1" applyProtection="1">
      <alignment horizontal="center" vertical="center" wrapText="1"/>
    </xf>
    <xf numFmtId="0" fontId="37" fillId="3" borderId="0" xfId="2" applyFont="1" applyFill="1" applyBorder="1" applyAlignment="1" applyProtection="1">
      <alignment horizontal="center" vertical="center" wrapText="1"/>
    </xf>
    <xf numFmtId="0" fontId="37" fillId="3" borderId="19" xfId="2" applyFont="1" applyFill="1" applyBorder="1" applyAlignment="1" applyProtection="1">
      <alignment horizontal="center" vertical="center" wrapText="1"/>
    </xf>
    <xf numFmtId="164" fontId="34" fillId="6" borderId="14" xfId="1" applyNumberFormat="1" applyFont="1" applyFill="1" applyBorder="1" applyAlignment="1" applyProtection="1">
      <alignment horizontal="center" vertical="center"/>
    </xf>
    <xf numFmtId="0" fontId="34" fillId="6" borderId="14" xfId="2" applyFont="1" applyFill="1" applyBorder="1" applyAlignment="1" applyProtection="1">
      <alignment horizontal="center" vertical="center" wrapText="1"/>
    </xf>
    <xf numFmtId="14" fontId="48" fillId="6" borderId="13" xfId="2" applyNumberFormat="1" applyFont="1" applyFill="1" applyBorder="1" applyAlignment="1" applyProtection="1">
      <alignment horizontal="left" vertical="center" indent="1"/>
    </xf>
    <xf numFmtId="14" fontId="48" fillId="6" borderId="22" xfId="2" applyNumberFormat="1" applyFont="1" applyFill="1" applyBorder="1" applyAlignment="1" applyProtection="1">
      <alignment horizontal="left" vertical="center" indent="1"/>
    </xf>
    <xf numFmtId="0" fontId="36" fillId="0" borderId="10" xfId="6" applyNumberFormat="1" applyFont="1" applyFill="1" applyBorder="1" applyAlignment="1" applyProtection="1">
      <alignment horizontal="left" vertical="center"/>
    </xf>
    <xf numFmtId="0" fontId="36" fillId="0" borderId="23" xfId="6" applyNumberFormat="1" applyFont="1" applyFill="1" applyBorder="1" applyAlignment="1" applyProtection="1">
      <alignment horizontal="left" vertical="center"/>
    </xf>
    <xf numFmtId="0" fontId="36" fillId="0" borderId="14" xfId="6" applyNumberFormat="1" applyFont="1" applyFill="1" applyBorder="1" applyAlignment="1" applyProtection="1">
      <alignment horizontal="left" vertical="center"/>
    </xf>
    <xf numFmtId="0" fontId="36" fillId="0" borderId="21" xfId="6" applyNumberFormat="1" applyFont="1" applyFill="1" applyBorder="1" applyAlignment="1" applyProtection="1">
      <alignment horizontal="left" vertical="center"/>
    </xf>
    <xf numFmtId="49" fontId="34" fillId="6" borderId="13" xfId="2" applyNumberFormat="1" applyFont="1" applyFill="1" applyBorder="1" applyAlignment="1" applyProtection="1">
      <alignment horizontal="left" vertical="center" indent="1"/>
    </xf>
    <xf numFmtId="49" fontId="34" fillId="6" borderId="22" xfId="2" applyNumberFormat="1" applyFont="1" applyFill="1" applyBorder="1" applyAlignment="1" applyProtection="1">
      <alignment horizontal="left" vertical="center" indent="1"/>
    </xf>
    <xf numFmtId="49" fontId="34" fillId="6" borderId="10" xfId="2" applyNumberFormat="1" applyFont="1" applyFill="1" applyBorder="1" applyAlignment="1" applyProtection="1">
      <alignment horizontal="left" vertical="center" wrapText="1" indent="1"/>
    </xf>
    <xf numFmtId="49" fontId="34" fillId="6" borderId="23" xfId="2" applyNumberFormat="1" applyFont="1" applyFill="1" applyBorder="1" applyAlignment="1" applyProtection="1">
      <alignment horizontal="left" vertical="center" wrapText="1" indent="1"/>
    </xf>
    <xf numFmtId="49" fontId="34" fillId="6" borderId="0" xfId="2" applyNumberFormat="1" applyFont="1" applyFill="1" applyBorder="1" applyAlignment="1" applyProtection="1">
      <alignment horizontal="left" vertical="center" wrapText="1" indent="1"/>
    </xf>
    <xf numFmtId="49" fontId="34" fillId="6" borderId="19" xfId="2" applyNumberFormat="1" applyFont="1" applyFill="1" applyBorder="1" applyAlignment="1" applyProtection="1">
      <alignment horizontal="left" vertical="center" wrapText="1" indent="1"/>
    </xf>
    <xf numFmtId="0" fontId="33" fillId="0" borderId="12" xfId="2" applyFont="1" applyFill="1" applyBorder="1" applyAlignment="1" applyProtection="1">
      <alignment vertical="center"/>
      <protection locked="0"/>
    </xf>
    <xf numFmtId="0" fontId="33" fillId="0" borderId="13" xfId="2" applyFont="1" applyFill="1" applyBorder="1" applyAlignment="1" applyProtection="1">
      <alignment vertical="center"/>
      <protection locked="0"/>
    </xf>
    <xf numFmtId="0" fontId="33" fillId="0" borderId="22" xfId="2" applyFont="1" applyFill="1" applyBorder="1" applyAlignment="1" applyProtection="1">
      <alignment vertical="center"/>
      <protection locked="0"/>
    </xf>
    <xf numFmtId="0" fontId="33" fillId="0" borderId="13" xfId="2" applyFont="1" applyBorder="1" applyAlignment="1" applyProtection="1">
      <alignment horizontal="left" vertical="center"/>
      <protection locked="0"/>
    </xf>
  </cellXfs>
  <cellStyles count="7">
    <cellStyle name="Nadpis 1 2" xfId="3"/>
    <cellStyle name="Nadpis 2 2" xfId="4"/>
    <cellStyle name="Nadpis 3" xfId="1" builtinId="18"/>
    <cellStyle name="Název" xfId="6" builtinId="15"/>
    <cellStyle name="Název 2" xfId="5"/>
    <cellStyle name="Normální" xfId="0" builtinId="0"/>
    <cellStyle name="Normální 2" xfId="2"/>
  </cellStyles>
  <dxfs count="148">
    <dxf>
      <alignment horizontal="left" vertical="center" textRotation="0" wrapText="0" indent="3" justifyLastLine="0" shrinkToFit="0" readingOrder="0"/>
      <protection locked="0" hidden="0"/>
    </dxf>
    <dxf>
      <alignment horizontal="left" vertical="center" textRotation="0" wrapText="0" indent="3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3E9D94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3" justifyLastLine="0" shrinkToFit="0" readingOrder="0"/>
      <protection locked="0" hidden="0"/>
    </dxf>
    <dxf>
      <alignment horizontal="left" vertical="center" textRotation="0" wrapText="0" indent="3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3E9D94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3" justifyLastLine="0" shrinkToFit="0" readingOrder="0"/>
      <protection locked="0" hidden="0"/>
    </dxf>
    <dxf>
      <alignment horizontal="left" vertical="center" textRotation="0" wrapText="0" indent="3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3E9D94"/>
        </patternFill>
      </fill>
      <alignment horizontal="center" vertical="center" textRotation="0" wrapText="0" indent="0" justifyLastLine="0" shrinkToFit="0" readingOrder="0"/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 tint="0.24994659260841701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color auto="1"/>
      </font>
      <fill>
        <patternFill patternType="solid">
          <bgColor theme="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rgb="FFFFFFC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ill>
        <patternFill>
          <bgColor theme="0" tint="-0.2499465926084170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</dxf>
    <dxf>
      <fill>
        <patternFill>
          <bgColor theme="0" tint="-0.24994659260841701"/>
        </patternFill>
      </fill>
    </dxf>
    <dxf>
      <font>
        <color auto="1"/>
      </font>
    </dxf>
    <dxf>
      <font>
        <color auto="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</dxf>
    <dxf>
      <font>
        <color auto="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color theme="1" tint="0.499984740745262"/>
      </font>
      <border>
        <bottom style="thick">
          <color theme="4"/>
        </bottom>
      </border>
    </dxf>
    <dxf>
      <font>
        <color theme="1" tint="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theme="4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499984740745262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theme="4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499984740745262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4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8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5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sz val="11"/>
        <color theme="0" tint="-0.34998626667073579"/>
        <name val="Century Gothic"/>
        <scheme val="minor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/>
        <name val="Century Gothic"/>
        <scheme val="major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7" defaultTableStyle="TableStyleMedium9" defaultPivotStyle="PivotStyleLight16">
    <tableStyle name="Employee Training Tracker" pivot="0" table="0" count="2">
      <tableStyleElement type="wholeTable" dxfId="147"/>
      <tableStyleElement type="headerRow" dxfId="146"/>
    </tableStyle>
    <tableStyle name="Employee Training Tracker - Info" pivot="0" count="4">
      <tableStyleElement type="wholeTable" dxfId="145"/>
      <tableStyleElement type="headerRow" dxfId="144"/>
      <tableStyleElement type="totalRow" dxfId="143"/>
      <tableStyleElement type="firstColumn" dxfId="142"/>
    </tableStyle>
    <tableStyle name="Employee Training Tracker - List" pivot="0" count="4">
      <tableStyleElement type="wholeTable" dxfId="141"/>
      <tableStyleElement type="headerRow" dxfId="140"/>
      <tableStyleElement type="totalRow" dxfId="139"/>
      <tableStyleElement type="firstColumn" dxfId="138"/>
    </tableStyle>
    <tableStyle name="Employee Training Tracker - Log" pivot="0" count="4">
      <tableStyleElement type="wholeTable" dxfId="137"/>
      <tableStyleElement type="headerRow" dxfId="136"/>
      <tableStyleElement type="totalRow" dxfId="135"/>
      <tableStyleElement type="firstColumn" dxfId="134"/>
    </tableStyle>
    <tableStyle name="Home Inventory Table" pivot="0" count="7">
      <tableStyleElement type="wholeTable" dxfId="133"/>
      <tableStyleElement type="headerRow" dxfId="132"/>
      <tableStyleElement type="totalRow" dxfId="131"/>
      <tableStyleElement type="lastColumn" dxfId="130"/>
      <tableStyleElement type="firstRowStripe" dxfId="129"/>
      <tableStyleElement type="firstColumnStripe" dxfId="128"/>
      <tableStyleElement type="firstTotalCell" dxfId="127"/>
    </tableStyle>
    <tableStyle name="Home Inventory Table 2" pivot="0" count="7">
      <tableStyleElement type="wholeTable" dxfId="126"/>
      <tableStyleElement type="headerRow" dxfId="125"/>
      <tableStyleElement type="totalRow" dxfId="124"/>
      <tableStyleElement type="lastColumn" dxfId="123"/>
      <tableStyleElement type="firstRowStripe" dxfId="122"/>
      <tableStyleElement type="firstColumnStripe" dxfId="121"/>
      <tableStyleElement type="firstTotalCell" dxfId="120"/>
    </tableStyle>
    <tableStyle name="PivotTable Style 1" table="0" count="3">
      <tableStyleElement type="wholeTable" dxfId="119"/>
      <tableStyleElement type="headerRow" dxfId="118"/>
      <tableStyleElement type="firstColumn" dxfId="117"/>
    </tableStyle>
  </tableStyles>
  <colors>
    <mruColors>
      <color rgb="FFFFFFFF"/>
      <color rgb="FFFFFFC1"/>
      <color rgb="FF3E9D94"/>
      <color rgb="FFCCEBE8"/>
      <color rgb="FF54A6AD"/>
      <color rgb="FF93C77E"/>
      <color rgb="FFEB6D4A"/>
      <color rgb="FF05CD43"/>
      <color rgb="FF286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'Rozsah dod&#225;vky'!A1"/><Relationship Id="rId1" Type="http://schemas.openxmlformats.org/officeDocument/2006/relationships/hyperlink" Target="#'Dotazn&#237;k ovl&#225;da&#269;e 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Rozsah dod&#225;vky'!A1"/><Relationship Id="rId1" Type="http://schemas.openxmlformats.org/officeDocument/2006/relationships/hyperlink" Target="#'Dotazn&#237;k rozvad&#283;&#269;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Dotazn&#237;k ovl&#225;da&#269;e '!A1"/><Relationship Id="rId1" Type="http://schemas.openxmlformats.org/officeDocument/2006/relationships/hyperlink" Target="#'Dotazn&#237;k rozvad&#283;&#269;'!A1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102395</xdr:colOff>
      <xdr:row>1</xdr:row>
      <xdr:rowOff>93020</xdr:rowOff>
    </xdr:from>
    <xdr:to>
      <xdr:col>0</xdr:col>
      <xdr:colOff>526138</xdr:colOff>
      <xdr:row>7</xdr:row>
      <xdr:rowOff>166942</xdr:rowOff>
    </xdr:to>
    <xdr:sp macro="" textlink="">
      <xdr:nvSpPr>
        <xdr:cNvPr id="2" name="Záznamy o školeních" descr="&quot;&quot;" title="Navigační tlačítko Záznamy o školeních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-394207" y="780122"/>
          <a:ext cx="1416947" cy="423743"/>
        </a:xfrm>
        <a:prstGeom prst="round2SameRect">
          <a:avLst/>
        </a:prstGeom>
        <a:solidFill>
          <a:srgbClr val="EB6D4A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cs-CZ" sz="1100" b="1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DOTAZNÍK</a:t>
          </a:r>
          <a:r>
            <a:rPr lang="cs-CZ" sz="1100" b="1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 ROZVADĚČ</a:t>
          </a:r>
          <a:endParaRPr lang="en-US" sz="1100" b="1">
            <a:solidFill>
              <a:schemeClr val="tx1">
                <a:lumMod val="75000"/>
                <a:lumOff val="25000"/>
              </a:schemeClr>
            </a:solidFill>
            <a:latin typeface="Century Gothic" panose="020B0502020202020204" pitchFamily="34" charset="0"/>
          </a:endParaRPr>
        </a:p>
      </xdr:txBody>
    </xdr:sp>
    <xdr:clientData fPrintsWithSheet="0"/>
  </xdr:twoCellAnchor>
  <xdr:twoCellAnchor editAs="absolute">
    <xdr:from>
      <xdr:col>0</xdr:col>
      <xdr:colOff>102398</xdr:colOff>
      <xdr:row>9</xdr:row>
      <xdr:rowOff>2178</xdr:rowOff>
    </xdr:from>
    <xdr:to>
      <xdr:col>0</xdr:col>
      <xdr:colOff>526140</xdr:colOff>
      <xdr:row>15</xdr:row>
      <xdr:rowOff>168451</xdr:rowOff>
    </xdr:to>
    <xdr:sp macro="" textlink="">
      <xdr:nvSpPr>
        <xdr:cNvPr id="3" name="Seznam kurzů" descr="&quot;&quot;" title="Navigační tlačítko Seznam kurzů">
          <a:hlinkClick xmlns:r="http://schemas.openxmlformats.org/officeDocument/2006/relationships" r:id="rId1" tooltip="Kliknutím zobrazíte seznam kurzů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-397518" y="2283269"/>
          <a:ext cx="1423573" cy="423742"/>
        </a:xfrm>
        <a:prstGeom prst="round2SameRect">
          <a:avLst/>
        </a:prstGeom>
        <a:solidFill>
          <a:schemeClr val="tx1">
            <a:lumMod val="75000"/>
            <a:lumOff val="2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cs-CZ" sz="1100" b="1">
              <a:solidFill>
                <a:schemeClr val="bg1"/>
              </a:solidFill>
              <a:latin typeface="Century Gothic" panose="020B0502020202020204" pitchFamily="34" charset="0"/>
            </a:rPr>
            <a:t>DOTAZNÍK OVLÁDAČE</a:t>
          </a:r>
          <a:endParaRPr lang="en-US" sz="11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 fPrintsWithSheet="0"/>
  </xdr:twoCellAnchor>
  <xdr:twoCellAnchor editAs="absolute">
    <xdr:from>
      <xdr:col>0</xdr:col>
      <xdr:colOff>102404</xdr:colOff>
      <xdr:row>16</xdr:row>
      <xdr:rowOff>19296</xdr:rowOff>
    </xdr:from>
    <xdr:to>
      <xdr:col>0</xdr:col>
      <xdr:colOff>526141</xdr:colOff>
      <xdr:row>23</xdr:row>
      <xdr:rowOff>57149</xdr:rowOff>
    </xdr:to>
    <xdr:sp macro="" textlink="">
      <xdr:nvSpPr>
        <xdr:cNvPr id="4" name="Údaje o zaměstnancích" descr="&quot;&quot;" title="Navigační tlačítko Údaje o zaměstnancích">
          <a:hlinkClick xmlns:r="http://schemas.openxmlformats.org/officeDocument/2006/relationships" r:id="rId2" tooltip="Kliknutím zobrazíte údaje o zaměstnancích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-390454" y="3779229"/>
          <a:ext cx="1409453" cy="423737"/>
        </a:xfrm>
        <a:prstGeom prst="round2SameRect">
          <a:avLst/>
        </a:prstGeom>
        <a:solidFill>
          <a:schemeClr val="tx1">
            <a:lumMod val="75000"/>
            <a:lumOff val="2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cs-CZ" sz="1100" b="1">
              <a:solidFill>
                <a:schemeClr val="bg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ROZSAH</a:t>
          </a:r>
          <a:r>
            <a:rPr lang="cs-CZ" sz="1100" b="1" baseline="0">
              <a:solidFill>
                <a:schemeClr val="bg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DODÁVKY</a:t>
          </a:r>
          <a:endParaRPr lang="cs-CZ">
            <a:solidFill>
              <a:schemeClr val="bg1"/>
            </a:solidFill>
            <a:effectLst/>
            <a:latin typeface="Century Gothic" panose="020B0502020202020204" pitchFamily="34" charset="0"/>
          </a:endParaRPr>
        </a:p>
      </xdr:txBody>
    </xdr:sp>
    <xdr:clientData fPrintsWithSheet="0"/>
  </xdr:twoCellAnchor>
  <xdr:absoluteAnchor>
    <xdr:pos x="151359" y="3237132"/>
    <xdr:ext cx="335973" cy="1732"/>
    <xdr:cxnSp macro="">
      <xdr:nvCxnSpPr>
        <xdr:cNvPr id="5" name="Přímá spojnice 4" descr="&quot;&quot;" title="Řádek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51359" y="3237132"/>
          <a:ext cx="335973" cy="1732"/>
        </a:xfrm>
        <a:prstGeom prst="line">
          <a:avLst/>
        </a:prstGeom>
        <a:ln>
          <a:solidFill>
            <a:schemeClr val="tx1">
              <a:lumMod val="85000"/>
              <a:lumOff val="15000"/>
            </a:schemeClr>
          </a:solidFill>
        </a:ln>
        <a:effectLst>
          <a:outerShdw dist="38100" dir="5400000" sx="10000" sy="10000" algn="t" rotWithShape="0">
            <a:schemeClr val="bg1">
              <a:alpha val="20000"/>
            </a:scheme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absoluteAnchor>
  <xdr:twoCellAnchor editAs="oneCell">
    <xdr:from>
      <xdr:col>1</xdr:col>
      <xdr:colOff>104775</xdr:colOff>
      <xdr:row>6</xdr:row>
      <xdr:rowOff>85725</xdr:rowOff>
    </xdr:from>
    <xdr:to>
      <xdr:col>2</xdr:col>
      <xdr:colOff>155121</xdr:colOff>
      <xdr:row>7</xdr:row>
      <xdr:rowOff>102146</xdr:rowOff>
    </xdr:to>
    <xdr:grpSp>
      <xdr:nvGrpSpPr>
        <xdr:cNvPr id="6" name="Skupina ikony telefonu" descr="&quot;&quot;" title="Ikona telefonu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>
          <a:grpSpLocks noChangeAspect="1"/>
        </xdr:cNvGrpSpPr>
      </xdr:nvGrpSpPr>
      <xdr:grpSpPr>
        <a:xfrm>
          <a:off x="646967" y="1382590"/>
          <a:ext cx="299462" cy="243556"/>
          <a:chOff x="1857375" y="5410200"/>
          <a:chExt cx="428625" cy="352425"/>
        </a:xfrm>
        <a:solidFill>
          <a:srgbClr val="54A6AD"/>
        </a:solidFill>
      </xdr:grpSpPr>
      <xdr:sp macro="" textlink="">
        <xdr:nvSpPr>
          <xdr:cNvPr id="7" name="Volný tvar 20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Volný tvar 21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9" name="Volný tvar 22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104775</xdr:colOff>
      <xdr:row>4</xdr:row>
      <xdr:rowOff>95250</xdr:rowOff>
    </xdr:from>
    <xdr:to>
      <xdr:col>2</xdr:col>
      <xdr:colOff>168355</xdr:colOff>
      <xdr:row>5</xdr:row>
      <xdr:rowOff>131533</xdr:rowOff>
    </xdr:to>
    <xdr:grpSp>
      <xdr:nvGrpSpPr>
        <xdr:cNvPr id="10" name="Skupina ikon obálky" descr="&quot;&quot;" title="Ikona obálky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pSpPr>
          <a:grpSpLocks noChangeAspect="1"/>
        </xdr:cNvGrpSpPr>
      </xdr:nvGrpSpPr>
      <xdr:grpSpPr>
        <a:xfrm>
          <a:off x="646967" y="937846"/>
          <a:ext cx="312696" cy="263418"/>
          <a:chOff x="1847850" y="4562475"/>
          <a:chExt cx="447675" cy="381000"/>
        </a:xfrm>
        <a:solidFill>
          <a:srgbClr val="54A6AD"/>
        </a:solidFill>
      </xdr:grpSpPr>
      <xdr:sp macro="" textlink="">
        <xdr:nvSpPr>
          <xdr:cNvPr id="11" name="Volný tvar 16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2" name="Volný tvar 17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142875</xdr:colOff>
      <xdr:row>2</xdr:row>
      <xdr:rowOff>85725</xdr:rowOff>
    </xdr:from>
    <xdr:to>
      <xdr:col>2</xdr:col>
      <xdr:colOff>120369</xdr:colOff>
      <xdr:row>3</xdr:row>
      <xdr:rowOff>174983</xdr:rowOff>
    </xdr:to>
    <xdr:sp macro="" textlink="">
      <xdr:nvSpPr>
        <xdr:cNvPr id="13" name="Ikona osoby" descr="&quot;&quot;" title="Ikona osoby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/>
        </xdr:cNvSpPr>
      </xdr:nvSpPr>
      <xdr:spPr bwMode="auto">
        <a:xfrm>
          <a:off x="685800" y="676275"/>
          <a:ext cx="225144" cy="3178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rgbClr val="54A6AD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16</xdr:col>
      <xdr:colOff>28698</xdr:colOff>
      <xdr:row>0</xdr:row>
      <xdr:rowOff>0</xdr:rowOff>
    </xdr:from>
    <xdr:to>
      <xdr:col>18</xdr:col>
      <xdr:colOff>171449</xdr:colOff>
      <xdr:row>2</xdr:row>
      <xdr:rowOff>29301</xdr:rowOff>
    </xdr:to>
    <xdr:pic>
      <xdr:nvPicPr>
        <xdr:cNvPr id="14" name="Obrázek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1534" r="7612" b="15334"/>
        <a:stretch/>
      </xdr:blipFill>
      <xdr:spPr>
        <a:xfrm>
          <a:off x="4286373" y="0"/>
          <a:ext cx="638051" cy="419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49</xdr:row>
      <xdr:rowOff>95249</xdr:rowOff>
    </xdr:from>
    <xdr:to>
      <xdr:col>25</xdr:col>
      <xdr:colOff>0</xdr:colOff>
      <xdr:row>58</xdr:row>
      <xdr:rowOff>9524</xdr:rowOff>
    </xdr:to>
    <xdr:sp macro="" textlink="">
      <xdr:nvSpPr>
        <xdr:cNvPr id="3" name="AutoShape 1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904875" y="9143999"/>
          <a:ext cx="7848600" cy="1562100"/>
        </a:xfrm>
        <a:prstGeom prst="roundRect">
          <a:avLst>
            <a:gd name="adj" fmla="val 16667"/>
          </a:avLst>
        </a:prstGeom>
        <a:noFill/>
        <a:ln>
          <a:solidFill>
            <a:srgbClr val="54A6AD"/>
          </a:solidFill>
          <a:headEnd/>
          <a:tailEnd/>
        </a:ln>
        <a:scene3d>
          <a:camera prst="orthographicFront"/>
          <a:lightRig rig="threePt" dir="t"/>
        </a:scene3d>
        <a:sp3d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cs-CZ" sz="1400" b="0" i="0" strike="noStrike">
            <a:solidFill>
              <a:srgbClr val="FF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cs-CZ" sz="1400" b="0" i="0" strike="noStrike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9525</xdr:colOff>
      <xdr:row>58</xdr:row>
      <xdr:rowOff>152400</xdr:rowOff>
    </xdr:from>
    <xdr:to>
      <xdr:col>24</xdr:col>
      <xdr:colOff>314325</xdr:colOff>
      <xdr:row>66</xdr:row>
      <xdr:rowOff>76199</xdr:rowOff>
    </xdr:to>
    <xdr:sp macro="" textlink="">
      <xdr:nvSpPr>
        <xdr:cNvPr id="4" name="AutoShape 1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876300" y="11039475"/>
          <a:ext cx="7848600" cy="1523999"/>
        </a:xfrm>
        <a:prstGeom prst="roundRect">
          <a:avLst>
            <a:gd name="adj" fmla="val 16667"/>
          </a:avLst>
        </a:prstGeom>
        <a:noFill/>
        <a:ln>
          <a:solidFill>
            <a:srgbClr val="54A6AD"/>
          </a:solidFill>
          <a:headEnd/>
          <a:tailEnd/>
        </a:ln>
        <a:scene3d>
          <a:camera prst="orthographicFront"/>
          <a:lightRig rig="threePt" dir="t"/>
        </a:scene3d>
        <a:sp3d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cs-CZ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13</xdr:row>
          <xdr:rowOff>57150</xdr:rowOff>
        </xdr:from>
        <xdr:to>
          <xdr:col>6</xdr:col>
          <xdr:colOff>28575</xdr:colOff>
          <xdr:row>15</xdr:row>
          <xdr:rowOff>133350</xdr:rowOff>
        </xdr:to>
        <xdr:sp macro="" textlink="">
          <xdr:nvSpPr>
            <xdr:cNvPr id="8221" name="Check Box 80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EN 81-70                     vyhláška 398/2009 sb.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9525</xdr:colOff>
      <xdr:row>115</xdr:row>
      <xdr:rowOff>152400</xdr:rowOff>
    </xdr:from>
    <xdr:to>
      <xdr:col>24</xdr:col>
      <xdr:colOff>336551</xdr:colOff>
      <xdr:row>129</xdr:row>
      <xdr:rowOff>57150</xdr:rowOff>
    </xdr:to>
    <xdr:sp macro="" textlink="">
      <xdr:nvSpPr>
        <xdr:cNvPr id="65" name="AutoShape 12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>
          <a:off x="876300" y="20983575"/>
          <a:ext cx="7527926" cy="2647950"/>
        </a:xfrm>
        <a:prstGeom prst="roundRect">
          <a:avLst>
            <a:gd name="adj" fmla="val 16667"/>
          </a:avLst>
        </a:prstGeom>
        <a:noFill/>
        <a:ln>
          <a:solidFill>
            <a:srgbClr val="54A6AD"/>
          </a:solidFill>
          <a:headEnd/>
          <a:tailEnd/>
        </a:ln>
        <a:scene3d>
          <a:camera prst="orthographicFront"/>
          <a:lightRig rig="threePt" dir="t"/>
        </a:scene3d>
        <a:sp3d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cs-CZ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cs-CZ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absolute">
    <xdr:from>
      <xdr:col>0</xdr:col>
      <xdr:colOff>66675</xdr:colOff>
      <xdr:row>1</xdr:row>
      <xdr:rowOff>189634</xdr:rowOff>
    </xdr:from>
    <xdr:to>
      <xdr:col>1</xdr:col>
      <xdr:colOff>11607</xdr:colOff>
      <xdr:row>9</xdr:row>
      <xdr:rowOff>33658</xdr:rowOff>
    </xdr:to>
    <xdr:sp macro="" textlink="">
      <xdr:nvSpPr>
        <xdr:cNvPr id="71" name="Záznamy o školeních" descr="&quot;&quot;" title="Navigační tlačítko Záznamy o školeních">
          <a:hlinkClick xmlns:r="http://schemas.openxmlformats.org/officeDocument/2006/relationships" r:id="rId1" tooltip="Kliknutím zobrazíte záznamy o školeních"/>
          <a:extLst>
            <a:ext uri="{FF2B5EF4-FFF2-40B4-BE49-F238E27FC236}">
              <a16:creationId xmlns="" xmlns:a16="http://schemas.microsoft.com/office/drawing/2014/main" id="{00000000-0008-0000-0100-000047000000}"/>
            </a:ext>
          </a:extLst>
        </xdr:cNvPr>
        <xdr:cNvSpPr/>
      </xdr:nvSpPr>
      <xdr:spPr>
        <a:xfrm rot="16200000">
          <a:off x="-443246" y="833771"/>
          <a:ext cx="1498174" cy="478332"/>
        </a:xfrm>
        <a:prstGeom prst="round2SameRect">
          <a:avLst/>
        </a:prstGeom>
        <a:solidFill>
          <a:schemeClr val="tx1">
            <a:lumMod val="75000"/>
            <a:lumOff val="2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DOTAZNÍK</a:t>
          </a:r>
          <a:r>
            <a:rPr lang="cs-CZ" sz="1100" b="1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ROZVADĚČE</a:t>
          </a:r>
          <a:endParaRPr lang="cs-CZ">
            <a:effectLst/>
            <a:latin typeface="Century Gothic" panose="020B0502020202020204" pitchFamily="34" charset="0"/>
          </a:endParaRPr>
        </a:p>
      </xdr:txBody>
    </xdr:sp>
    <xdr:clientData fPrintsWithSheet="0"/>
  </xdr:twoCellAnchor>
  <xdr:twoCellAnchor editAs="absolute">
    <xdr:from>
      <xdr:col>0</xdr:col>
      <xdr:colOff>57978</xdr:colOff>
      <xdr:row>9</xdr:row>
      <xdr:rowOff>145210</xdr:rowOff>
    </xdr:from>
    <xdr:to>
      <xdr:col>1</xdr:col>
      <xdr:colOff>10782</xdr:colOff>
      <xdr:row>17</xdr:row>
      <xdr:rowOff>13284</xdr:rowOff>
    </xdr:to>
    <xdr:sp macro="" textlink="">
      <xdr:nvSpPr>
        <xdr:cNvPr id="72" name="Údaje o zaměstnancích" descr="&quot;&quot;" title="Navigační tlačítko Údaje o zaměstnancích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SpPr/>
      </xdr:nvSpPr>
      <xdr:spPr>
        <a:xfrm rot="16200000">
          <a:off x="-416699" y="2405617"/>
          <a:ext cx="1432245" cy="482891"/>
        </a:xfrm>
        <a:prstGeom prst="round2SameRect">
          <a:avLst/>
        </a:prstGeom>
        <a:solidFill>
          <a:srgbClr val="54A6AD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DOTAZNÍK OVLÁDAČE</a:t>
          </a:r>
          <a:endParaRPr lang="en-US" sz="1100" b="1">
            <a:solidFill>
              <a:schemeClr val="tx1">
                <a:lumMod val="75000"/>
                <a:lumOff val="25000"/>
              </a:schemeClr>
            </a:solidFill>
            <a:latin typeface="Century Gothic" panose="020B0502020202020204" pitchFamily="34" charset="0"/>
          </a:endParaRPr>
        </a:p>
      </xdr:txBody>
    </xdr:sp>
    <xdr:clientData fPrintsWithSheet="0"/>
  </xdr:twoCellAnchor>
  <xdr:twoCellAnchor editAs="absolute">
    <xdr:from>
      <xdr:col>0</xdr:col>
      <xdr:colOff>85727</xdr:colOff>
      <xdr:row>17</xdr:row>
      <xdr:rowOff>109746</xdr:rowOff>
    </xdr:from>
    <xdr:to>
      <xdr:col>1</xdr:col>
      <xdr:colOff>10781</xdr:colOff>
      <xdr:row>24</xdr:row>
      <xdr:rowOff>183343</xdr:rowOff>
    </xdr:to>
    <xdr:sp macro="" textlink="">
      <xdr:nvSpPr>
        <xdr:cNvPr id="73" name="Seznam kurzů" descr="&quot;&quot;" title="Navigační tlačítko Seznam kurzů">
          <a:hlinkClick xmlns:r="http://schemas.openxmlformats.org/officeDocument/2006/relationships" r:id="rId2" tooltip="Kliknutím zobrazíte seznam kurzů"/>
          <a:extLst>
            <a:ext uri="{FF2B5EF4-FFF2-40B4-BE49-F238E27FC236}">
              <a16:creationId xmlns="" xmlns:a16="http://schemas.microsoft.com/office/drawing/2014/main" id="{00000000-0008-0000-0100-000049000000}"/>
            </a:ext>
          </a:extLst>
        </xdr:cNvPr>
        <xdr:cNvSpPr/>
      </xdr:nvSpPr>
      <xdr:spPr>
        <a:xfrm rot="16200000">
          <a:off x="-397040" y="3930818"/>
          <a:ext cx="1423987" cy="458454"/>
        </a:xfrm>
        <a:prstGeom prst="round2SameRect">
          <a:avLst/>
        </a:prstGeom>
        <a:solidFill>
          <a:schemeClr val="tx1">
            <a:lumMod val="75000"/>
            <a:lumOff val="2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chemeClr val="bg1"/>
              </a:solidFill>
              <a:latin typeface="Century Gothic" panose="020B0502020202020204" pitchFamily="34" charset="0"/>
            </a:rPr>
            <a:t>ROZSAH</a:t>
          </a:r>
          <a:r>
            <a:rPr lang="cs-CZ" sz="1100" b="1" baseline="0">
              <a:solidFill>
                <a:schemeClr val="bg1"/>
              </a:solidFill>
              <a:latin typeface="Century Gothic" panose="020B0502020202020204" pitchFamily="34" charset="0"/>
            </a:rPr>
            <a:t> DODÁVKY</a:t>
          </a:r>
          <a:endParaRPr lang="en-US" sz="11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 fPrintsWithSheet="0"/>
  </xdr:twoCellAnchor>
  <xdr:twoCellAnchor editAs="oneCell">
    <xdr:from>
      <xdr:col>13</xdr:col>
      <xdr:colOff>147205</xdr:colOff>
      <xdr:row>2</xdr:row>
      <xdr:rowOff>200024</xdr:rowOff>
    </xdr:from>
    <xdr:to>
      <xdr:col>16</xdr:col>
      <xdr:colOff>270366</xdr:colOff>
      <xdr:row>6</xdr:row>
      <xdr:rowOff>76199</xdr:rowOff>
    </xdr:to>
    <xdr:pic>
      <xdr:nvPicPr>
        <xdr:cNvPr id="90" name="Obrázek 89">
          <a:extLst>
            <a:ext uri="{FF2B5EF4-FFF2-40B4-BE49-F238E27FC236}">
              <a16:creationId xmlns="" xmlns:a16="http://schemas.microsoft.com/office/drawing/2014/main" id="{00000000-0008-0000-0100-00005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1534" r="7612" b="15334"/>
        <a:stretch/>
      </xdr:blipFill>
      <xdr:spPr>
        <a:xfrm>
          <a:off x="4785880" y="581024"/>
          <a:ext cx="1151861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47626</xdr:colOff>
      <xdr:row>0</xdr:row>
      <xdr:rowOff>219075</xdr:rowOff>
    </xdr:from>
    <xdr:to>
      <xdr:col>0</xdr:col>
      <xdr:colOff>523987</xdr:colOff>
      <xdr:row>7</xdr:row>
      <xdr:rowOff>117049</xdr:rowOff>
    </xdr:to>
    <xdr:sp macro="" textlink="">
      <xdr:nvSpPr>
        <xdr:cNvPr id="2" name="Záznamy o školeních" descr="&quot;&quot;" title="Navigační tlačítko Záznamy o školeních">
          <a:hlinkClick xmlns:r="http://schemas.openxmlformats.org/officeDocument/2006/relationships" r:id="rId1" tooltip="Kliknutím zobrazíte záznamy o školeních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 rot="16200000">
          <a:off x="-462295" y="728996"/>
          <a:ext cx="1498174" cy="478332"/>
        </a:xfrm>
        <a:prstGeom prst="round2SameRect">
          <a:avLst/>
        </a:prstGeom>
        <a:solidFill>
          <a:schemeClr val="tx1">
            <a:lumMod val="75000"/>
            <a:lumOff val="2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DOTAZNÍK</a:t>
          </a:r>
          <a:r>
            <a:rPr lang="cs-CZ" sz="1100" b="1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ROZVADĚČE</a:t>
          </a:r>
          <a:endParaRPr lang="cs-CZ">
            <a:effectLst/>
            <a:latin typeface="Century Gothic" panose="020B0502020202020204" pitchFamily="34" charset="0"/>
          </a:endParaRPr>
        </a:p>
      </xdr:txBody>
    </xdr:sp>
    <xdr:clientData fPrintsWithSheet="0"/>
  </xdr:twoCellAnchor>
  <xdr:twoCellAnchor editAs="absolute">
    <xdr:from>
      <xdr:col>0</xdr:col>
      <xdr:colOff>57152</xdr:colOff>
      <xdr:row>14</xdr:row>
      <xdr:rowOff>112296</xdr:rowOff>
    </xdr:from>
    <xdr:to>
      <xdr:col>0</xdr:col>
      <xdr:colOff>523991</xdr:colOff>
      <xdr:row>21</xdr:row>
      <xdr:rowOff>69433</xdr:rowOff>
    </xdr:to>
    <xdr:sp macro="" textlink="">
      <xdr:nvSpPr>
        <xdr:cNvPr id="3" name="Seznam kurzů" descr="&quot;&quot;" title="Navigační tlačítko Seznam kurzů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 rot="16200000">
          <a:off x="-421422" y="3791270"/>
          <a:ext cx="1423987" cy="466839"/>
        </a:xfrm>
        <a:prstGeom prst="round2SameRect">
          <a:avLst/>
        </a:prstGeom>
        <a:solidFill>
          <a:srgbClr val="93C77E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ROZSAH</a:t>
          </a:r>
          <a:r>
            <a:rPr lang="cs-CZ" sz="1100" b="1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 DODÁVKY</a:t>
          </a:r>
          <a:endParaRPr lang="en-US" sz="1100" b="1">
            <a:solidFill>
              <a:schemeClr val="tx1">
                <a:lumMod val="75000"/>
                <a:lumOff val="25000"/>
              </a:schemeClr>
            </a:solidFill>
            <a:latin typeface="Century Gothic" panose="020B0502020202020204" pitchFamily="34" charset="0"/>
          </a:endParaRPr>
        </a:p>
      </xdr:txBody>
    </xdr:sp>
    <xdr:clientData fPrintsWithSheet="0"/>
  </xdr:twoCellAnchor>
  <xdr:twoCellAnchor editAs="absolute">
    <xdr:from>
      <xdr:col>0</xdr:col>
      <xdr:colOff>47627</xdr:colOff>
      <xdr:row>7</xdr:row>
      <xdr:rowOff>213891</xdr:rowOff>
    </xdr:from>
    <xdr:to>
      <xdr:col>0</xdr:col>
      <xdr:colOff>506909</xdr:colOff>
      <xdr:row>14</xdr:row>
      <xdr:rowOff>31328</xdr:rowOff>
    </xdr:to>
    <xdr:sp macro="" textlink="">
      <xdr:nvSpPr>
        <xdr:cNvPr id="4" name="Údaje o zaměstnancích" descr="&quot;&quot;" title="Navigační tlačítko Údaje o zaměstnancích">
          <a:hlinkClick xmlns:r="http://schemas.openxmlformats.org/officeDocument/2006/relationships" r:id="rId2" tooltip="Kliknutím zobrazíte údaje o zaměstnancích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 rot="16200000">
          <a:off x="-431551" y="2293269"/>
          <a:ext cx="1417637" cy="459282"/>
        </a:xfrm>
        <a:prstGeom prst="round2SameRect">
          <a:avLst/>
        </a:prstGeom>
        <a:solidFill>
          <a:schemeClr val="tx1">
            <a:lumMod val="75000"/>
            <a:lumOff val="2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chemeClr val="bg1"/>
              </a:solidFill>
              <a:latin typeface="Century Gothic" panose="020B0502020202020204" pitchFamily="34" charset="0"/>
            </a:rPr>
            <a:t>DOTAZNÍK OVLÁDAČE</a:t>
          </a:r>
          <a:endParaRPr lang="en-US" sz="11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 fPrintsWithSheet="0"/>
  </xdr:twoCellAnchor>
  <xdr:twoCellAnchor editAs="oneCell">
    <xdr:from>
      <xdr:col>1</xdr:col>
      <xdr:colOff>104775</xdr:colOff>
      <xdr:row>6</xdr:row>
      <xdr:rowOff>85725</xdr:rowOff>
    </xdr:from>
    <xdr:to>
      <xdr:col>2</xdr:col>
      <xdr:colOff>155121</xdr:colOff>
      <xdr:row>7</xdr:row>
      <xdr:rowOff>102146</xdr:rowOff>
    </xdr:to>
    <xdr:grpSp>
      <xdr:nvGrpSpPr>
        <xdr:cNvPr id="6" name="Skupina ikony telefonu" descr="&quot;&quot;" title="Ikona telefonu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 noChangeAspect="1"/>
        </xdr:cNvGrpSpPr>
      </xdr:nvGrpSpPr>
      <xdr:grpSpPr>
        <a:xfrm>
          <a:off x="647700" y="1457325"/>
          <a:ext cx="297996" cy="245021"/>
          <a:chOff x="1857375" y="5410200"/>
          <a:chExt cx="428625" cy="352425"/>
        </a:xfrm>
        <a:solidFill>
          <a:srgbClr val="54A6AD"/>
        </a:solidFill>
      </xdr:grpSpPr>
      <xdr:sp macro="" textlink="">
        <xdr:nvSpPr>
          <xdr:cNvPr id="7" name="Volný tvar 20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Volný tvar 21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9" name="Volný tvar 22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104775</xdr:colOff>
      <xdr:row>4</xdr:row>
      <xdr:rowOff>95250</xdr:rowOff>
    </xdr:from>
    <xdr:to>
      <xdr:col>2</xdr:col>
      <xdr:colOff>168355</xdr:colOff>
      <xdr:row>5</xdr:row>
      <xdr:rowOff>131533</xdr:rowOff>
    </xdr:to>
    <xdr:grpSp>
      <xdr:nvGrpSpPr>
        <xdr:cNvPr id="10" name="Skupina ikon obálky" descr="&quot;&quot;" title="Ikona obálky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pSpPr>
          <a:grpSpLocks noChangeAspect="1"/>
        </xdr:cNvGrpSpPr>
      </xdr:nvGrpSpPr>
      <xdr:grpSpPr>
        <a:xfrm>
          <a:off x="647700" y="1009650"/>
          <a:ext cx="311230" cy="264883"/>
          <a:chOff x="1847850" y="4562475"/>
          <a:chExt cx="447675" cy="381000"/>
        </a:xfrm>
        <a:solidFill>
          <a:srgbClr val="54A6AD"/>
        </a:solidFill>
      </xdr:grpSpPr>
      <xdr:sp macro="" textlink="">
        <xdr:nvSpPr>
          <xdr:cNvPr id="11" name="Volný tvar 16">
            <a:extLst>
              <a:ext uri="{FF2B5EF4-FFF2-40B4-BE49-F238E27FC236}">
                <a16:creationId xmlns="" xmlns:a16="http://schemas.microsoft.com/office/drawing/2014/main" id="{00000000-0008-0000-0200-00000B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2" name="Volný tvar 17">
            <a:extLst>
              <a:ext uri="{FF2B5EF4-FFF2-40B4-BE49-F238E27FC236}">
                <a16:creationId xmlns="" xmlns:a16="http://schemas.microsoft.com/office/drawing/2014/main" id="{00000000-0008-0000-0200-00000C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142875</xdr:colOff>
      <xdr:row>2</xdr:row>
      <xdr:rowOff>85725</xdr:rowOff>
    </xdr:from>
    <xdr:to>
      <xdr:col>2</xdr:col>
      <xdr:colOff>120369</xdr:colOff>
      <xdr:row>3</xdr:row>
      <xdr:rowOff>174983</xdr:rowOff>
    </xdr:to>
    <xdr:sp macro="" textlink="">
      <xdr:nvSpPr>
        <xdr:cNvPr id="13" name="Ikona osoby" descr="&quot;&quot;" title="Ikona osoby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 bwMode="auto">
        <a:xfrm>
          <a:off x="685800" y="476250"/>
          <a:ext cx="225144" cy="3178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rgbClr val="54A6AD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15</xdr:col>
      <xdr:colOff>123948</xdr:colOff>
      <xdr:row>0</xdr:row>
      <xdr:rowOff>19050</xdr:rowOff>
    </xdr:from>
    <xdr:to>
      <xdr:col>18</xdr:col>
      <xdr:colOff>19049</xdr:colOff>
      <xdr:row>1</xdr:row>
      <xdr:rowOff>210276</xdr:rowOff>
    </xdr:to>
    <xdr:pic>
      <xdr:nvPicPr>
        <xdr:cNvPr id="14" name="Obrázek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1534" r="7612" b="15334"/>
        <a:stretch/>
      </xdr:blipFill>
      <xdr:spPr>
        <a:xfrm>
          <a:off x="4133973" y="19050"/>
          <a:ext cx="638051" cy="419826"/>
        </a:xfrm>
        <a:prstGeom prst="rect">
          <a:avLst/>
        </a:prstGeom>
      </xdr:spPr>
    </xdr:pic>
    <xdr:clientData/>
  </xdr:twoCellAnchor>
  <xdr:twoCellAnchor>
    <xdr:from>
      <xdr:col>2</xdr:col>
      <xdr:colOff>7328</xdr:colOff>
      <xdr:row>10</xdr:row>
      <xdr:rowOff>95250</xdr:rowOff>
    </xdr:from>
    <xdr:to>
      <xdr:col>29</xdr:col>
      <xdr:colOff>234462</xdr:colOff>
      <xdr:row>14</xdr:row>
      <xdr:rowOff>76200</xdr:rowOff>
    </xdr:to>
    <xdr:sp macro="" textlink="">
      <xdr:nvSpPr>
        <xdr:cNvPr id="18" name="Obdélník: se zakulacenými rohy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797903" y="2381250"/>
          <a:ext cx="6913684" cy="8953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 b="1"/>
            <a:t>                                                                                                            </a:t>
          </a:r>
          <a:endParaRPr lang="cs-CZ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229789</xdr:colOff>
      <xdr:row>14</xdr:row>
      <xdr:rowOff>180975</xdr:rowOff>
    </xdr:from>
    <xdr:to>
      <xdr:col>20</xdr:col>
      <xdr:colOff>48814</xdr:colOff>
      <xdr:row>15</xdr:row>
      <xdr:rowOff>209550</xdr:rowOff>
    </xdr:to>
    <xdr:sp macro="" textlink="">
      <xdr:nvSpPr>
        <xdr:cNvPr id="32" name="Obdélník: se zakulacenými rohy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SpPr/>
      </xdr:nvSpPr>
      <xdr:spPr>
        <a:xfrm>
          <a:off x="3271836" y="3348038"/>
          <a:ext cx="2069306" cy="25479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 b="1">
              <a:solidFill>
                <a:sysClr val="windowText" lastClr="000000"/>
              </a:solidFill>
            </a:rPr>
            <a:t>       STANICOVÉ OVLÁDAČE</a:t>
          </a:r>
        </a:p>
      </xdr:txBody>
    </xdr:sp>
    <xdr:clientData/>
  </xdr:twoCellAnchor>
  <xdr:twoCellAnchor>
    <xdr:from>
      <xdr:col>11</xdr:col>
      <xdr:colOff>232681</xdr:colOff>
      <xdr:row>16</xdr:row>
      <xdr:rowOff>102053</xdr:rowOff>
    </xdr:from>
    <xdr:to>
      <xdr:col>20</xdr:col>
      <xdr:colOff>51706</xdr:colOff>
      <xdr:row>17</xdr:row>
      <xdr:rowOff>130628</xdr:rowOff>
    </xdr:to>
    <xdr:sp macro="" textlink="">
      <xdr:nvSpPr>
        <xdr:cNvPr id="39" name="Obdélník: se zakulacenými rohy 38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SpPr/>
      </xdr:nvSpPr>
      <xdr:spPr>
        <a:xfrm>
          <a:off x="3280681" y="3759653"/>
          <a:ext cx="2072368" cy="257175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 b="1">
              <a:solidFill>
                <a:sysClr val="windowText" lastClr="000000"/>
              </a:solidFill>
            </a:rPr>
            <a:t>       KLECOVÝ</a:t>
          </a:r>
          <a:r>
            <a:rPr lang="cs-CZ" sz="1100" b="1" baseline="0">
              <a:solidFill>
                <a:sysClr val="windowText" lastClr="000000"/>
              </a:solidFill>
            </a:rPr>
            <a:t> OVLÁDAČ</a:t>
          </a:r>
          <a:endParaRPr lang="cs-CZ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16942</xdr:colOff>
      <xdr:row>14</xdr:row>
      <xdr:rowOff>188120</xdr:rowOff>
    </xdr:from>
    <xdr:to>
      <xdr:col>10</xdr:col>
      <xdr:colOff>85083</xdr:colOff>
      <xdr:row>15</xdr:row>
      <xdr:rowOff>214314</xdr:rowOff>
    </xdr:to>
    <xdr:sp macro="" textlink="">
      <xdr:nvSpPr>
        <xdr:cNvPr id="40" name="Obdélník: se zakulacenými rohy 39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SpPr/>
      </xdr:nvSpPr>
      <xdr:spPr>
        <a:xfrm>
          <a:off x="808708" y="3355183"/>
          <a:ext cx="2068391" cy="252412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 b="1">
              <a:solidFill>
                <a:sysClr val="windowText" lastClr="000000"/>
              </a:solidFill>
            </a:rPr>
            <a:t>       ROZVADĚČ</a:t>
          </a:r>
        </a:p>
      </xdr:txBody>
    </xdr:sp>
    <xdr:clientData/>
  </xdr:twoCellAnchor>
  <xdr:twoCellAnchor>
    <xdr:from>
      <xdr:col>2</xdr:col>
      <xdr:colOff>18316</xdr:colOff>
      <xdr:row>16</xdr:row>
      <xdr:rowOff>114300</xdr:rowOff>
    </xdr:from>
    <xdr:to>
      <xdr:col>10</xdr:col>
      <xdr:colOff>86457</xdr:colOff>
      <xdr:row>17</xdr:row>
      <xdr:rowOff>142875</xdr:rowOff>
    </xdr:to>
    <xdr:sp macro="" textlink="">
      <xdr:nvSpPr>
        <xdr:cNvPr id="41" name="Obdélník: se zakulacenými rohy 40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/>
      </xdr:nvSpPr>
      <xdr:spPr>
        <a:xfrm>
          <a:off x="809624" y="3748454"/>
          <a:ext cx="2061064" cy="255709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 b="1">
              <a:solidFill>
                <a:sysClr val="windowText" lastClr="000000"/>
              </a:solidFill>
            </a:rPr>
            <a:t>       HLAVNÍ</a:t>
          </a:r>
          <a:r>
            <a:rPr lang="cs-CZ" sz="1100" b="1" baseline="0">
              <a:solidFill>
                <a:sysClr val="windowText" lastClr="000000"/>
              </a:solidFill>
            </a:rPr>
            <a:t> VYPÍNAČ</a:t>
          </a:r>
          <a:endParaRPr lang="cs-CZ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171449</xdr:colOff>
      <xdr:row>14</xdr:row>
      <xdr:rowOff>180975</xdr:rowOff>
    </xdr:from>
    <xdr:to>
      <xdr:col>29</xdr:col>
      <xdr:colOff>238124</xdr:colOff>
      <xdr:row>15</xdr:row>
      <xdr:rowOff>209550</xdr:rowOff>
    </xdr:to>
    <xdr:sp macro="" textlink="">
      <xdr:nvSpPr>
        <xdr:cNvPr id="42" name="Obdélník: se zakulacenými rohy 41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SpPr/>
      </xdr:nvSpPr>
      <xdr:spPr>
        <a:xfrm>
          <a:off x="5667374" y="3381375"/>
          <a:ext cx="2047875" cy="257175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 b="1">
              <a:solidFill>
                <a:sysClr val="windowText" lastClr="000000"/>
              </a:solidFill>
            </a:rPr>
            <a:t>       REVIZNÍ JÍZDA KLEC</a:t>
          </a:r>
        </a:p>
      </xdr:txBody>
    </xdr:sp>
    <xdr:clientData/>
  </xdr:twoCellAnchor>
  <xdr:twoCellAnchor>
    <xdr:from>
      <xdr:col>21</xdr:col>
      <xdr:colOff>161924</xdr:colOff>
      <xdr:row>16</xdr:row>
      <xdr:rowOff>95250</xdr:rowOff>
    </xdr:from>
    <xdr:to>
      <xdr:col>29</xdr:col>
      <xdr:colOff>228599</xdr:colOff>
      <xdr:row>17</xdr:row>
      <xdr:rowOff>123825</xdr:rowOff>
    </xdr:to>
    <xdr:sp macro="" textlink="">
      <xdr:nvSpPr>
        <xdr:cNvPr id="43" name="Obdélník: se zakulacenými rohy 42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SpPr/>
      </xdr:nvSpPr>
      <xdr:spPr>
        <a:xfrm>
          <a:off x="5657849" y="3752850"/>
          <a:ext cx="2047875" cy="257175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 b="1">
              <a:solidFill>
                <a:sysClr val="windowText" lastClr="000000"/>
              </a:solidFill>
            </a:rPr>
            <a:t>       REVIZNÍ</a:t>
          </a:r>
          <a:r>
            <a:rPr lang="cs-CZ" sz="1100" b="1" baseline="0">
              <a:solidFill>
                <a:sysClr val="windowText" lastClr="000000"/>
              </a:solidFill>
            </a:rPr>
            <a:t> JÍZDA PROHLUBEŇ</a:t>
          </a:r>
          <a:endParaRPr lang="cs-CZ" sz="1100" b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104775</xdr:rowOff>
        </xdr:from>
        <xdr:to>
          <xdr:col>10</xdr:col>
          <xdr:colOff>28575</xdr:colOff>
          <xdr:row>17</xdr:row>
          <xdr:rowOff>142875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180975</xdr:rowOff>
        </xdr:from>
        <xdr:to>
          <xdr:col>10</xdr:col>
          <xdr:colOff>28575</xdr:colOff>
          <xdr:row>15</xdr:row>
          <xdr:rowOff>219075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</xdr:row>
          <xdr:rowOff>180975</xdr:rowOff>
        </xdr:from>
        <xdr:to>
          <xdr:col>20</xdr:col>
          <xdr:colOff>0</xdr:colOff>
          <xdr:row>15</xdr:row>
          <xdr:rowOff>219075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</xdr:row>
          <xdr:rowOff>95250</xdr:rowOff>
        </xdr:from>
        <xdr:to>
          <xdr:col>20</xdr:col>
          <xdr:colOff>0</xdr:colOff>
          <xdr:row>17</xdr:row>
          <xdr:rowOff>133350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14</xdr:row>
          <xdr:rowOff>180975</xdr:rowOff>
        </xdr:from>
        <xdr:to>
          <xdr:col>29</xdr:col>
          <xdr:colOff>180975</xdr:colOff>
          <xdr:row>15</xdr:row>
          <xdr:rowOff>219075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16</xdr:row>
          <xdr:rowOff>85725</xdr:rowOff>
        </xdr:from>
        <xdr:to>
          <xdr:col>29</xdr:col>
          <xdr:colOff>171450</xdr:colOff>
          <xdr:row>17</xdr:row>
          <xdr:rowOff>123825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246733</xdr:colOff>
      <xdr:row>11</xdr:row>
      <xdr:rowOff>190500</xdr:rowOff>
    </xdr:from>
    <xdr:to>
      <xdr:col>11</xdr:col>
      <xdr:colOff>140804</xdr:colOff>
      <xdr:row>12</xdr:row>
      <xdr:rowOff>228599</xdr:rowOff>
    </xdr:to>
    <xdr:sp macro="" textlink="">
      <xdr:nvSpPr>
        <xdr:cNvPr id="31" name="Obdélník: se zakulacenými rohy 30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/>
      </xdr:nvSpPr>
      <xdr:spPr>
        <a:xfrm>
          <a:off x="789658" y="2705100"/>
          <a:ext cx="2370571" cy="26669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 b="1">
              <a:solidFill>
                <a:sysClr val="windowText" lastClr="000000"/>
              </a:solidFill>
            </a:rPr>
            <a:t>       KOMPLETNÍ</a:t>
          </a:r>
          <a:r>
            <a:rPr lang="cs-CZ" sz="1100" b="1" baseline="0">
              <a:solidFill>
                <a:sysClr val="windowText" lastClr="000000"/>
              </a:solidFill>
            </a:rPr>
            <a:t> ELEKTRO BALÍČEK</a:t>
          </a:r>
          <a:endParaRPr lang="cs-CZ" sz="1100" b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171450</xdr:rowOff>
        </xdr:from>
        <xdr:to>
          <xdr:col>10</xdr:col>
          <xdr:colOff>190500</xdr:colOff>
          <xdr:row>13</xdr:row>
          <xdr:rowOff>57150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11</xdr:col>
      <xdr:colOff>104362</xdr:colOff>
      <xdr:row>11</xdr:row>
      <xdr:rowOff>34540</xdr:rowOff>
    </xdr:from>
    <xdr:to>
      <xdr:col>15</xdr:col>
      <xdr:colOff>135007</xdr:colOff>
      <xdr:row>13</xdr:row>
      <xdr:rowOff>115956</xdr:rowOff>
    </xdr:to>
    <xdr:pic>
      <xdr:nvPicPr>
        <xdr:cNvPr id="25" name="Obrázek 24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3787" y="2549140"/>
          <a:ext cx="1021245" cy="538616"/>
        </a:xfrm>
        <a:prstGeom prst="rect">
          <a:avLst/>
        </a:prstGeom>
      </xdr:spPr>
    </xdr:pic>
    <xdr:clientData/>
  </xdr:twoCellAnchor>
  <xdr:twoCellAnchor>
    <xdr:from>
      <xdr:col>15</xdr:col>
      <xdr:colOff>152401</xdr:colOff>
      <xdr:row>10</xdr:row>
      <xdr:rowOff>133351</xdr:rowOff>
    </xdr:from>
    <xdr:to>
      <xdr:col>30</xdr:col>
      <xdr:colOff>66675</xdr:colOff>
      <xdr:row>14</xdr:row>
      <xdr:rowOff>38101</xdr:rowOff>
    </xdr:to>
    <xdr:sp macro="" textlink="">
      <xdr:nvSpPr>
        <xdr:cNvPr id="5" name="TextovéPo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162426" y="2419351"/>
          <a:ext cx="3629024" cy="8191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Balíček obsahuje kompletní sadu elektro materiálů pro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stavbu výtahů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dle požadovaných standardů odběratele. Sada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obsahuje:rozvaděč,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hlavní vypínač, ovládače, revizní  jízdy, veškeré kabely, instalační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materiál,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osvětlení…….</a:t>
          </a:r>
          <a:endParaRPr lang="cs-CZ">
            <a:effectLst/>
          </a:endParaRPr>
        </a:p>
        <a:p>
          <a:endParaRPr lang="cs-CZ" sz="1100"/>
        </a:p>
      </xdr:txBody>
    </xdr:sp>
    <xdr:clientData/>
  </xdr:twoCellAnchor>
  <xdr:twoCellAnchor>
    <xdr:from>
      <xdr:col>31</xdr:col>
      <xdr:colOff>219076</xdr:colOff>
      <xdr:row>21</xdr:row>
      <xdr:rowOff>323849</xdr:rowOff>
    </xdr:from>
    <xdr:to>
      <xdr:col>42</xdr:col>
      <xdr:colOff>228600</xdr:colOff>
      <xdr:row>27</xdr:row>
      <xdr:rowOff>9524</xdr:rowOff>
    </xdr:to>
    <xdr:grpSp>
      <xdr:nvGrpSpPr>
        <xdr:cNvPr id="33" name="Tip" descr="Zadejte svá aktiva a dluhy do příslušné tabulky. Čisté jmění se spočítá automaticky.&#10;" title="Tip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GrpSpPr/>
      </xdr:nvGrpSpPr>
      <xdr:grpSpPr>
        <a:xfrm flipH="1">
          <a:off x="8191501" y="4991099"/>
          <a:ext cx="2733674" cy="1152525"/>
          <a:chOff x="1762329" y="12344400"/>
          <a:chExt cx="3268734" cy="819807"/>
        </a:xfrm>
        <a:solidFill>
          <a:schemeClr val="accent1"/>
        </a:solidFill>
      </xdr:grpSpPr>
      <xdr:sp macro="" textlink="">
        <xdr:nvSpPr>
          <xdr:cNvPr id="34" name="Obdélník 33" descr="Enter your assets and debts and your net worth will calculate automatically." title="Tip">
            <a:extLst>
              <a:ext uri="{FF2B5EF4-FFF2-40B4-BE49-F238E27FC236}">
                <a16:creationId xmlns="" xmlns:a16="http://schemas.microsoft.com/office/drawing/2014/main" id="{00000000-0008-0000-0200-000022000000}"/>
              </a:ext>
            </a:extLst>
          </xdr:cNvPr>
          <xdr:cNvSpPr/>
        </xdr:nvSpPr>
        <xdr:spPr>
          <a:xfrm>
            <a:off x="1762329" y="12344400"/>
            <a:ext cx="2905126" cy="819807"/>
          </a:xfrm>
          <a:prstGeom prst="rect">
            <a:avLst/>
          </a:prstGeom>
          <a:solidFill>
            <a:srgbClr val="FFFFC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37160" rtlCol="0" anchor="t"/>
          <a:lstStyle/>
          <a:p>
            <a:pPr algn="l"/>
            <a:r>
              <a:rPr lang="en-US" sz="1500" b="1">
                <a:solidFill>
                  <a:sysClr val="windowText" lastClr="000000"/>
                </a:solidFill>
              </a:rPr>
              <a:t>Tip</a:t>
            </a:r>
          </a:p>
          <a:p>
            <a:r>
              <a:rPr lang="cs-CZ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V</a:t>
            </a:r>
            <a:r>
              <a:rPr lang="cs-CZ" sz="11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případě, že chybí v rozevírajícím seznamu potřebný materiál, doplńte si </a:t>
            </a:r>
            <a:r>
              <a:rPr lang="cs-CZ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ho </a:t>
            </a:r>
            <a:r>
              <a: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do příslušné tabulky</a:t>
            </a:r>
            <a:r>
              <a:rPr lang="cs-CZ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na listě kusovník mat.</a:t>
            </a:r>
            <a:endParaRPr lang="cs-CZ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35" name="Rovnoramenný trojúhelník 34">
            <a:extLst>
              <a:ext uri="{FF2B5EF4-FFF2-40B4-BE49-F238E27FC236}">
                <a16:creationId xmlns="" xmlns:a16="http://schemas.microsoft.com/office/drawing/2014/main" id="{00000000-0008-0000-0200-000023000000}"/>
              </a:ext>
            </a:extLst>
          </xdr:cNvPr>
          <xdr:cNvSpPr/>
        </xdr:nvSpPr>
        <xdr:spPr>
          <a:xfrm rot="837228" flipV="1">
            <a:off x="4627489" y="12423227"/>
            <a:ext cx="403574" cy="148130"/>
          </a:xfrm>
          <a:prstGeom prst="triangle">
            <a:avLst>
              <a:gd name="adj" fmla="val 0"/>
            </a:avLst>
          </a:prstGeom>
          <a:solidFill>
            <a:srgbClr val="FFFFC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37160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&#225;&#34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domácího inventáře"/>
      <sheetName val="Místnost – hledání"/>
      <sheetName val="formulář2"/>
    </sheetNames>
    <sheetDataSet>
      <sheetData sheetId="0" refreshError="1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HledáníMístností" displayName="HledáníMístností" ref="B4:B36" totalsRowShown="0" headerRowDxfId="8" dataDxfId="7">
  <autoFilter ref="B4:B36"/>
  <sortState ref="B5:B34">
    <sortCondition ref="B4:B34"/>
  </sortState>
  <tableColumns count="1">
    <tableColumn id="1" name="Ovládače" dataDxfId="6"/>
  </tableColumns>
  <tableStyleInfo name="Home Inventory Table" showFirstColumn="0" showLastColumn="0" showRowStripes="1" showColumnStripes="0"/>
  <extLst>
    <ext xmlns:x14="http://schemas.microsoft.com/office/spreadsheetml/2009/9/main" uri="{504A1905-F514-4f6f-8877-14C23A59335A}">
      <x14:table altText="Tabulka Místnost – hledání" altTextSummary="Seznam místností/zón v domácnosti, který se používá na listu obsahu domácího inventáře ve sloupci tabulky Místnost/zóna. "/>
    </ext>
  </extLst>
</table>
</file>

<file path=xl/tables/table2.xml><?xml version="1.0" encoding="utf-8"?>
<table xmlns="http://schemas.openxmlformats.org/spreadsheetml/2006/main" id="2" name="HledáníMístností3" displayName="HledáníMístností3" ref="E4:E12" totalsRowShown="0" headerRowDxfId="5" dataDxfId="4">
  <autoFilter ref="E4:E12"/>
  <sortState ref="E5:E12">
    <sortCondition ref="E4:E12"/>
  </sortState>
  <tableColumns count="1">
    <tableColumn id="1" name="Rozvaděč" dataDxfId="3"/>
  </tableColumns>
  <tableStyleInfo name="Home Inventory Table" showFirstColumn="0" showLastColumn="0" showRowStripes="1" showColumnStripes="0"/>
  <extLst>
    <ext xmlns:x14="http://schemas.microsoft.com/office/spreadsheetml/2009/9/main" uri="{504A1905-F514-4f6f-8877-14C23A59335A}">
      <x14:table altText="Tabulka Místnost – hledání" altTextSummary="Seznam místností/zón v domácnosti, který se používá na listu obsahu domácího inventáře ve sloupci tabulky Místnost/zóna. "/>
    </ext>
  </extLst>
</table>
</file>

<file path=xl/tables/table3.xml><?xml version="1.0" encoding="utf-8"?>
<table xmlns="http://schemas.openxmlformats.org/spreadsheetml/2006/main" id="3" name="HledáníMístností34" displayName="HledáníMístností34" ref="H4:H24" totalsRowShown="0" headerRowDxfId="2" dataDxfId="1">
  <autoFilter ref="H4:H24"/>
  <sortState ref="H5:H25">
    <sortCondition ref="H4:H25"/>
  </sortState>
  <tableColumns count="1">
    <tableColumn id="1" name="Příslušenství" dataDxfId="0"/>
  </tableColumns>
  <tableStyleInfo name="Home Inventory Table" showFirstColumn="0" showLastColumn="0" showRowStripes="1" showColumnStripes="0"/>
  <extLst>
    <ext xmlns:x14="http://schemas.microsoft.com/office/spreadsheetml/2009/9/main" uri="{504A1905-F514-4f6f-8877-14C23A59335A}">
      <x14:table altText="Tabulka Místnost – hledání" altTextSummary="Seznam místností/zón v domácnosti, který se používá na listu obsahu domácího inventáře ve sloupci tabulky Místnost/zóna. "/>
    </ext>
  </extLst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EB6D4A"/>
    <pageSetUpPr autoPageBreaks="0" fitToPage="1"/>
  </sheetPr>
  <dimension ref="A1:CD556"/>
  <sheetViews>
    <sheetView showGridLines="0" tabSelected="1" zoomScale="130" zoomScaleNormal="130" zoomScaleSheetLayoutView="160" workbookViewId="0">
      <selection activeCell="X3" sqref="X3:AE3"/>
    </sheetView>
  </sheetViews>
  <sheetFormatPr defaultColWidth="3.7109375" defaultRowHeight="18" customHeight="1" x14ac:dyDescent="0.25"/>
  <cols>
    <col min="1" max="1" width="8.140625" style="177" customWidth="1"/>
    <col min="2" max="12" width="3.7109375" style="124"/>
    <col min="13" max="16" width="3.7109375" style="125"/>
    <col min="17" max="17" width="3.7109375" style="125" customWidth="1"/>
    <col min="18" max="36" width="3.7109375" style="125"/>
    <col min="37" max="37" width="10.140625" style="125" bestFit="1" customWidth="1"/>
    <col min="38" max="55" width="3.7109375" style="125"/>
    <col min="56" max="57" width="3.7109375" style="125" customWidth="1"/>
    <col min="58" max="58" width="3.7109375" style="125" hidden="1" customWidth="1"/>
    <col min="59" max="61" width="3.7109375" style="125" customWidth="1"/>
    <col min="62" max="16384" width="3.7109375" style="125"/>
  </cols>
  <sheetData>
    <row r="1" spans="1:82" ht="15" customHeight="1" thickTop="1" x14ac:dyDescent="0.25">
      <c r="A1" s="123"/>
      <c r="B1" s="540" t="s">
        <v>283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U1" s="482" t="s">
        <v>3</v>
      </c>
      <c r="V1" s="483"/>
      <c r="W1" s="483"/>
      <c r="X1" s="483"/>
      <c r="Y1" s="483"/>
      <c r="Z1" s="483"/>
      <c r="AA1" s="483"/>
      <c r="AB1" s="483"/>
      <c r="AC1" s="483"/>
      <c r="AD1" s="483"/>
      <c r="AE1" s="484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 t="s">
        <v>0</v>
      </c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</row>
    <row r="2" spans="1:82" ht="15.75" customHeight="1" thickBot="1" x14ac:dyDescent="0.3">
      <c r="A2" s="123"/>
      <c r="B2" s="540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U2" s="485" t="s">
        <v>4</v>
      </c>
      <c r="V2" s="486"/>
      <c r="W2" s="486"/>
      <c r="X2" s="487"/>
      <c r="Y2" s="487"/>
      <c r="Z2" s="487"/>
      <c r="AA2" s="487"/>
      <c r="AB2" s="487"/>
      <c r="AC2" s="487"/>
      <c r="AD2" s="487"/>
      <c r="AE2" s="488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 t="s">
        <v>119</v>
      </c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</row>
    <row r="3" spans="1:82" ht="18" customHeight="1" thickTop="1" thickBot="1" x14ac:dyDescent="0.3">
      <c r="A3" s="123"/>
      <c r="B3" s="126"/>
      <c r="C3" s="125"/>
      <c r="D3" s="496" t="s">
        <v>5</v>
      </c>
      <c r="E3" s="496"/>
      <c r="F3" s="496"/>
      <c r="G3" s="497"/>
      <c r="H3" s="498"/>
      <c r="I3" s="498"/>
      <c r="J3" s="498"/>
      <c r="K3" s="498"/>
      <c r="L3" s="498"/>
      <c r="M3" s="498"/>
      <c r="N3" s="498"/>
      <c r="O3" s="20"/>
      <c r="Q3" s="245" t="s">
        <v>6</v>
      </c>
      <c r="R3" s="34"/>
      <c r="S3" s="34"/>
      <c r="T3" s="50"/>
      <c r="U3" s="34"/>
      <c r="V3" s="34"/>
      <c r="W3" s="37"/>
      <c r="X3" s="462"/>
      <c r="Y3" s="462"/>
      <c r="Z3" s="462"/>
      <c r="AA3" s="462"/>
      <c r="AB3" s="462"/>
      <c r="AC3" s="462"/>
      <c r="AD3" s="462"/>
      <c r="AE3" s="463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 t="s">
        <v>120</v>
      </c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</row>
    <row r="4" spans="1:82" ht="18" customHeight="1" thickTop="1" thickBot="1" x14ac:dyDescent="0.3">
      <c r="A4" s="123"/>
      <c r="B4" s="126"/>
      <c r="C4" s="125"/>
      <c r="D4" s="490"/>
      <c r="E4" s="490"/>
      <c r="F4" s="490"/>
      <c r="G4" s="493"/>
      <c r="H4" s="493"/>
      <c r="I4" s="493"/>
      <c r="J4" s="493"/>
      <c r="K4" s="493"/>
      <c r="L4" s="493"/>
      <c r="M4" s="493"/>
      <c r="N4" s="493"/>
      <c r="O4" s="21"/>
      <c r="Q4" s="246" t="s">
        <v>7</v>
      </c>
      <c r="R4" s="34"/>
      <c r="S4" s="34"/>
      <c r="T4" s="50"/>
      <c r="U4" s="34"/>
      <c r="V4" s="34"/>
      <c r="W4" s="37"/>
      <c r="X4" s="465"/>
      <c r="Y4" s="465"/>
      <c r="Z4" s="465"/>
      <c r="AA4" s="465"/>
      <c r="AB4" s="465"/>
      <c r="AC4" s="465"/>
      <c r="AD4" s="465"/>
      <c r="AE4" s="466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 t="s">
        <v>124</v>
      </c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</row>
    <row r="5" spans="1:82" ht="18" customHeight="1" thickTop="1" thickBot="1" x14ac:dyDescent="0.3">
      <c r="A5" s="123"/>
      <c r="B5" s="126"/>
      <c r="C5" s="125"/>
      <c r="D5" s="489" t="s">
        <v>8</v>
      </c>
      <c r="E5" s="489"/>
      <c r="F5" s="489"/>
      <c r="G5" s="491"/>
      <c r="H5" s="492"/>
      <c r="I5" s="492"/>
      <c r="J5" s="492"/>
      <c r="K5" s="492"/>
      <c r="L5" s="492"/>
      <c r="M5" s="492"/>
      <c r="N5" s="492"/>
      <c r="O5" s="22"/>
      <c r="Q5" s="246" t="s">
        <v>114</v>
      </c>
      <c r="R5" s="34"/>
      <c r="S5" s="34"/>
      <c r="T5" s="50"/>
      <c r="U5" s="34"/>
      <c r="V5" s="34"/>
      <c r="W5" s="37"/>
      <c r="X5" s="465"/>
      <c r="Y5" s="465"/>
      <c r="Z5" s="465"/>
      <c r="AA5" s="465"/>
      <c r="AB5" s="465"/>
      <c r="AC5" s="465"/>
      <c r="AD5" s="465"/>
      <c r="AE5" s="466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 t="s">
        <v>125</v>
      </c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</row>
    <row r="6" spans="1:82" ht="18" customHeight="1" thickTop="1" thickBot="1" x14ac:dyDescent="0.3">
      <c r="A6" s="123"/>
      <c r="B6" s="126"/>
      <c r="C6" s="129"/>
      <c r="D6" s="490"/>
      <c r="E6" s="490"/>
      <c r="F6" s="490"/>
      <c r="G6" s="493"/>
      <c r="H6" s="493"/>
      <c r="I6" s="493"/>
      <c r="J6" s="493"/>
      <c r="K6" s="493"/>
      <c r="L6" s="493"/>
      <c r="M6" s="493"/>
      <c r="N6" s="493"/>
      <c r="O6" s="21"/>
      <c r="Q6" s="246" t="s">
        <v>113</v>
      </c>
      <c r="R6" s="34"/>
      <c r="S6" s="34"/>
      <c r="T6" s="50"/>
      <c r="U6" s="34"/>
      <c r="V6" s="34"/>
      <c r="W6" s="37"/>
      <c r="X6" s="465"/>
      <c r="Y6" s="465"/>
      <c r="Z6" s="465"/>
      <c r="AA6" s="465"/>
      <c r="AB6" s="465"/>
      <c r="AC6" s="465"/>
      <c r="AD6" s="465"/>
      <c r="AE6" s="466"/>
      <c r="AF6" s="202"/>
      <c r="AG6" s="202"/>
      <c r="AH6" s="203"/>
      <c r="AI6" s="202"/>
      <c r="AJ6" s="202"/>
      <c r="AK6" s="227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</row>
    <row r="7" spans="1:82" ht="18" customHeight="1" thickTop="1" x14ac:dyDescent="0.25">
      <c r="A7" s="123"/>
      <c r="B7" s="126"/>
      <c r="C7" s="125"/>
      <c r="D7" s="494" t="s">
        <v>9</v>
      </c>
      <c r="E7" s="489"/>
      <c r="F7" s="489"/>
      <c r="G7" s="491"/>
      <c r="H7" s="492"/>
      <c r="I7" s="492"/>
      <c r="J7" s="492"/>
      <c r="K7" s="492"/>
      <c r="L7" s="492"/>
      <c r="M7" s="492"/>
      <c r="N7" s="492"/>
      <c r="O7" s="23"/>
      <c r="Q7" s="247" t="s">
        <v>10</v>
      </c>
      <c r="R7" s="34"/>
      <c r="S7" s="34"/>
      <c r="T7" s="50"/>
      <c r="U7" s="34"/>
      <c r="V7" s="248"/>
      <c r="W7" s="37"/>
      <c r="X7" s="467"/>
      <c r="Y7" s="467"/>
      <c r="Z7" s="467"/>
      <c r="AA7" s="467"/>
      <c r="AB7" s="467"/>
      <c r="AC7" s="467"/>
      <c r="AD7" s="467"/>
      <c r="AE7" s="468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</row>
    <row r="8" spans="1:82" ht="18" customHeight="1" thickBot="1" x14ac:dyDescent="0.3">
      <c r="A8" s="123"/>
      <c r="B8" s="131"/>
      <c r="C8" s="129"/>
      <c r="D8" s="495"/>
      <c r="E8" s="490"/>
      <c r="F8" s="490"/>
      <c r="G8" s="493"/>
      <c r="H8" s="493"/>
      <c r="I8" s="493"/>
      <c r="J8" s="493"/>
      <c r="K8" s="493"/>
      <c r="L8" s="493"/>
      <c r="M8" s="493"/>
      <c r="N8" s="493"/>
      <c r="O8" s="228"/>
      <c r="P8" s="130"/>
      <c r="Q8" s="141"/>
      <c r="R8" s="34"/>
      <c r="S8" s="34"/>
      <c r="T8" s="116"/>
      <c r="U8" s="34"/>
      <c r="V8" s="249"/>
      <c r="W8" s="37"/>
      <c r="X8" s="469"/>
      <c r="Y8" s="469"/>
      <c r="Z8" s="469"/>
      <c r="AA8" s="469"/>
      <c r="AB8" s="469"/>
      <c r="AC8" s="469"/>
      <c r="AD8" s="469"/>
      <c r="AE8" s="470"/>
      <c r="AF8" s="202"/>
      <c r="AG8" s="202"/>
      <c r="AH8" s="202"/>
      <c r="AI8" s="202"/>
      <c r="AJ8" s="202"/>
      <c r="AK8" s="226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</row>
    <row r="9" spans="1:82" ht="1.5" customHeight="1" thickTop="1" thickBot="1" x14ac:dyDescent="0.3">
      <c r="A9" s="123"/>
      <c r="B9" s="132"/>
      <c r="C9" s="69"/>
      <c r="D9" s="133"/>
      <c r="E9" s="133"/>
      <c r="F9" s="133"/>
      <c r="G9" s="133"/>
      <c r="H9" s="131"/>
      <c r="I9" s="134"/>
      <c r="J9" s="135"/>
      <c r="K9" s="135"/>
      <c r="L9" s="135"/>
      <c r="M9" s="131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5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</row>
    <row r="10" spans="1:82" ht="18" customHeight="1" thickTop="1" thickBot="1" x14ac:dyDescent="0.3">
      <c r="A10" s="123"/>
      <c r="B10" s="430" t="s">
        <v>11</v>
      </c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  <c r="AE10" s="43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</row>
    <row r="11" spans="1:82" ht="18" customHeight="1" thickTop="1" thickBot="1" x14ac:dyDescent="0.3">
      <c r="A11" s="123"/>
      <c r="B11" s="31" t="s">
        <v>12</v>
      </c>
      <c r="C11" s="36"/>
      <c r="D11" s="36"/>
      <c r="E11" s="36"/>
      <c r="F11" s="137"/>
      <c r="G11" s="453"/>
      <c r="H11" s="453"/>
      <c r="I11" s="453"/>
      <c r="J11" s="453"/>
      <c r="K11" s="454"/>
      <c r="L11" s="138"/>
      <c r="M11" s="118" t="s">
        <v>13</v>
      </c>
      <c r="N11" s="33"/>
      <c r="O11" s="33"/>
      <c r="P11" s="139"/>
      <c r="Q11" s="140"/>
      <c r="R11" s="440"/>
      <c r="S11" s="433"/>
      <c r="T11" s="433"/>
      <c r="U11" s="433"/>
      <c r="V11" s="441"/>
      <c r="W11" s="141"/>
      <c r="X11" s="24" t="s">
        <v>14</v>
      </c>
      <c r="Y11" s="141"/>
      <c r="Z11" s="142"/>
      <c r="AB11" s="143"/>
      <c r="AC11" s="425"/>
      <c r="AD11" s="455"/>
      <c r="AE11" s="201" t="s">
        <v>15</v>
      </c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 t="s">
        <v>0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</row>
    <row r="12" spans="1:82" ht="18" customHeight="1" thickTop="1" thickBot="1" x14ac:dyDescent="0.3">
      <c r="A12" s="123"/>
      <c r="B12" s="31" t="s">
        <v>17</v>
      </c>
      <c r="C12" s="37"/>
      <c r="D12" s="37"/>
      <c r="E12" s="37"/>
      <c r="F12" s="144"/>
      <c r="G12" s="456"/>
      <c r="H12" s="457"/>
      <c r="I12" s="457"/>
      <c r="J12" s="457"/>
      <c r="K12" s="458"/>
      <c r="L12" s="126"/>
      <c r="M12" s="29" t="s">
        <v>16</v>
      </c>
      <c r="N12" s="38"/>
      <c r="O12" s="38"/>
      <c r="P12" s="145"/>
      <c r="Q12" s="188"/>
      <c r="R12" s="433"/>
      <c r="S12" s="433"/>
      <c r="T12" s="433"/>
      <c r="U12" s="433"/>
      <c r="V12" s="441"/>
      <c r="W12" s="37"/>
      <c r="X12" s="30" t="s">
        <v>18</v>
      </c>
      <c r="Y12" s="146"/>
      <c r="Z12" s="39"/>
      <c r="AB12" s="128"/>
      <c r="AC12" s="424"/>
      <c r="AD12" s="455"/>
      <c r="AE12" s="170" t="s">
        <v>19</v>
      </c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 t="s">
        <v>277</v>
      </c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</row>
    <row r="13" spans="1:82" ht="18" customHeight="1" thickTop="1" thickBot="1" x14ac:dyDescent="0.3">
      <c r="A13" s="123"/>
      <c r="B13" s="31" t="s">
        <v>20</v>
      </c>
      <c r="C13" s="40"/>
      <c r="D13" s="40"/>
      <c r="E13" s="40"/>
      <c r="F13" s="27"/>
      <c r="G13" s="459"/>
      <c r="H13" s="460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460"/>
      <c r="W13" s="460"/>
      <c r="X13" s="460"/>
      <c r="Y13" s="460"/>
      <c r="Z13" s="460"/>
      <c r="AA13" s="460"/>
      <c r="AB13" s="460"/>
      <c r="AC13" s="460"/>
      <c r="AD13" s="460"/>
      <c r="AE13" s="461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 t="s">
        <v>278</v>
      </c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</row>
    <row r="14" spans="1:82" ht="18" customHeight="1" thickTop="1" thickBot="1" x14ac:dyDescent="0.3">
      <c r="A14" s="123"/>
      <c r="B14" s="419" t="s">
        <v>21</v>
      </c>
      <c r="C14" s="420"/>
      <c r="D14" s="420"/>
      <c r="E14" s="420"/>
      <c r="F14" s="499"/>
      <c r="G14" s="433"/>
      <c r="H14" s="433"/>
      <c r="I14" s="433"/>
      <c r="J14" s="433"/>
      <c r="K14" s="441"/>
      <c r="L14" s="138"/>
      <c r="M14" s="118" t="s">
        <v>22</v>
      </c>
      <c r="N14" s="33"/>
      <c r="O14" s="33"/>
      <c r="P14" s="41"/>
      <c r="Q14" s="140"/>
      <c r="R14" s="433"/>
      <c r="S14" s="433"/>
      <c r="T14" s="433"/>
      <c r="U14" s="433"/>
      <c r="V14" s="441"/>
      <c r="W14" s="33"/>
      <c r="X14" s="118"/>
      <c r="Y14" s="33"/>
      <c r="Z14" s="33"/>
      <c r="AA14" s="140"/>
      <c r="AB14" s="143"/>
      <c r="AC14" s="187"/>
      <c r="AD14" s="140"/>
      <c r="AE14" s="147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 t="s">
        <v>279</v>
      </c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</row>
    <row r="15" spans="1:82" ht="9" customHeight="1" thickTop="1" thickBot="1" x14ac:dyDescent="0.3">
      <c r="A15" s="123"/>
      <c r="B15" s="54"/>
      <c r="C15" s="55"/>
      <c r="D15" s="55"/>
      <c r="E15" s="55"/>
      <c r="F15" s="60"/>
      <c r="H15" s="46"/>
      <c r="I15" s="46"/>
      <c r="J15" s="46"/>
      <c r="K15" s="46"/>
      <c r="L15" s="119"/>
      <c r="M15" s="57"/>
      <c r="N15" s="57"/>
      <c r="O15" s="57"/>
      <c r="P15" s="72"/>
      <c r="Q15" s="148"/>
      <c r="R15" s="73"/>
      <c r="S15" s="73"/>
      <c r="T15" s="73"/>
      <c r="U15" s="73"/>
      <c r="V15" s="74"/>
      <c r="W15" s="72"/>
      <c r="X15" s="72"/>
      <c r="Y15" s="72"/>
      <c r="Z15" s="72"/>
      <c r="AA15" s="149"/>
      <c r="AB15" s="148"/>
      <c r="AC15" s="148"/>
      <c r="AD15" s="150"/>
      <c r="AE15" s="139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 t="s">
        <v>126</v>
      </c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</row>
    <row r="16" spans="1:82" ht="18" customHeight="1" thickTop="1" thickBot="1" x14ac:dyDescent="0.3">
      <c r="A16" s="123"/>
      <c r="C16" s="125"/>
      <c r="D16" s="125"/>
      <c r="E16" s="125"/>
      <c r="F16" s="125"/>
      <c r="J16" s="64" t="s">
        <v>24</v>
      </c>
      <c r="K16" s="64"/>
      <c r="L16" s="64"/>
      <c r="M16" s="64"/>
      <c r="N16" s="64"/>
      <c r="P16" s="255"/>
      <c r="Q16" s="256"/>
      <c r="R16" s="256"/>
      <c r="S16" s="256"/>
      <c r="T16" s="256"/>
      <c r="U16" s="257"/>
      <c r="V16" s="258"/>
      <c r="W16" s="258"/>
      <c r="X16" s="258"/>
      <c r="Y16" s="258"/>
      <c r="Z16" s="258"/>
      <c r="AA16" s="258"/>
      <c r="AB16" s="258"/>
      <c r="AC16" s="258"/>
      <c r="AD16" s="259"/>
      <c r="AE16" s="198"/>
      <c r="AF16" s="202"/>
      <c r="AG16" s="202"/>
      <c r="AH16" s="202"/>
      <c r="AI16" s="202"/>
      <c r="AJ16" s="202"/>
      <c r="AK16" s="202"/>
      <c r="AL16" s="202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2"/>
      <c r="BD16" s="202"/>
      <c r="BE16" s="202"/>
      <c r="BF16" s="202" t="s">
        <v>127</v>
      </c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</row>
    <row r="17" spans="1:82" ht="18" customHeight="1" thickTop="1" thickBot="1" x14ac:dyDescent="0.3">
      <c r="A17" s="123"/>
      <c r="B17" s="17" t="s">
        <v>25</v>
      </c>
      <c r="C17" s="50"/>
      <c r="D17" s="125"/>
      <c r="E17" s="125"/>
      <c r="F17" s="136"/>
      <c r="G17" s="475"/>
      <c r="H17" s="476"/>
      <c r="I17" s="151"/>
      <c r="J17" s="31" t="s">
        <v>116</v>
      </c>
      <c r="N17" s="31"/>
      <c r="O17" s="31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199"/>
      <c r="AF17" s="202"/>
      <c r="AG17" s="202"/>
      <c r="AH17" s="202"/>
      <c r="AI17" s="202"/>
      <c r="AJ17" s="202"/>
      <c r="AK17" s="202"/>
      <c r="AL17" s="202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203"/>
      <c r="BC17" s="202"/>
      <c r="BD17" s="202"/>
      <c r="BE17" s="202"/>
      <c r="BF17" s="202" t="s">
        <v>153</v>
      </c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</row>
    <row r="18" spans="1:82" ht="18" customHeight="1" thickTop="1" thickBot="1" x14ac:dyDescent="0.3">
      <c r="A18" s="123"/>
      <c r="B18" s="17" t="s">
        <v>26</v>
      </c>
      <c r="C18" s="50"/>
      <c r="D18" s="125"/>
      <c r="E18" s="125"/>
      <c r="F18" s="152"/>
      <c r="G18" s="500"/>
      <c r="H18" s="501"/>
      <c r="I18" s="151"/>
      <c r="J18" s="125"/>
      <c r="K18" s="125"/>
      <c r="M18" s="502" t="s">
        <v>150</v>
      </c>
      <c r="N18" s="502"/>
      <c r="O18" s="127"/>
      <c r="P18" s="251" t="str">
        <f>IF(G17&gt;0,1,IF(G17&lt;1," "))</f>
        <v xml:space="preserve"> </v>
      </c>
      <c r="Q18" s="251" t="str">
        <f>IF(G17&gt;1,2,IF(G17&lt;2," "))</f>
        <v xml:space="preserve"> </v>
      </c>
      <c r="R18" s="251" t="str">
        <f>IF(G17&gt;2,3,IF(G17&lt;3," "))</f>
        <v xml:space="preserve"> </v>
      </c>
      <c r="S18" s="252" t="str">
        <f>IF(G17&gt;3,4,IF(G17&lt;4," "))</f>
        <v xml:space="preserve"> </v>
      </c>
      <c r="T18" s="251" t="str">
        <f>IF(G17&gt;4,5,IF(G17&lt;5," "))</f>
        <v xml:space="preserve"> </v>
      </c>
      <c r="U18" s="251" t="str">
        <f>IF(G17&gt;5,6,IF(G17&lt;6," "))</f>
        <v xml:space="preserve"> </v>
      </c>
      <c r="V18" s="251" t="str">
        <f>IF(G17&gt;6,7,IF(G17&lt;7," "))</f>
        <v xml:space="preserve"> </v>
      </c>
      <c r="W18" s="251" t="str">
        <f>IF(G17&gt;7,8,IF(G17&lt;8," "))</f>
        <v xml:space="preserve"> </v>
      </c>
      <c r="X18" s="251" t="str">
        <f>IF(G17&gt;8,9,IF(G17&lt;9," "))</f>
        <v xml:space="preserve"> </v>
      </c>
      <c r="Y18" s="251" t="str">
        <f>IF(G17&gt;9,10,IF(G17&lt;10," "))</f>
        <v xml:space="preserve"> </v>
      </c>
      <c r="Z18" s="251" t="str">
        <f>IF(G17&gt;10,11,IF(G17&lt;11," "))</f>
        <v xml:space="preserve"> </v>
      </c>
      <c r="AA18" s="251" t="str">
        <f>IF(G17&gt;11,12,IF(G17&lt;12," "))</f>
        <v xml:space="preserve"> </v>
      </c>
      <c r="AB18" s="251" t="str">
        <f>IF(G17&gt;12,13,IF(G17&lt;13," "))</f>
        <v xml:space="preserve"> </v>
      </c>
      <c r="AC18" s="251" t="str">
        <f>IF(G17&gt;13,14,IF(G17&lt;14," "))</f>
        <v xml:space="preserve"> </v>
      </c>
      <c r="AD18" s="251" t="str">
        <f>IF(G17&gt;14,15,IF(G17&lt;15," "))</f>
        <v xml:space="preserve"> </v>
      </c>
      <c r="AE18" s="128"/>
      <c r="AF18" s="202"/>
      <c r="AG18" s="202"/>
      <c r="AH18" s="202"/>
      <c r="AI18" s="202"/>
      <c r="AJ18" s="202"/>
      <c r="AK18" s="202"/>
      <c r="AL18" s="202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2"/>
      <c r="BD18" s="202"/>
      <c r="BE18" s="202"/>
      <c r="BF18" s="202" t="s">
        <v>128</v>
      </c>
      <c r="BG18" s="202"/>
      <c r="BH18" s="202"/>
      <c r="BI18" s="202"/>
      <c r="BJ18" s="202"/>
      <c r="BK18" s="202"/>
      <c r="BL18" s="202"/>
      <c r="BM18" s="202"/>
      <c r="BN18" s="202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/>
      <c r="CA18" s="202"/>
      <c r="CB18" s="202"/>
      <c r="CC18" s="202"/>
      <c r="CD18" s="202"/>
    </row>
    <row r="19" spans="1:82" ht="18" customHeight="1" thickTop="1" thickBot="1" x14ac:dyDescent="0.3">
      <c r="A19" s="123"/>
      <c r="B19" s="17" t="s">
        <v>27</v>
      </c>
      <c r="C19" s="50"/>
      <c r="D19" s="50"/>
      <c r="E19" s="125"/>
      <c r="F19" s="117"/>
      <c r="G19" s="503"/>
      <c r="H19" s="504"/>
      <c r="I19" s="153"/>
      <c r="J19" s="31" t="s">
        <v>117</v>
      </c>
      <c r="M19" s="31"/>
      <c r="N19" s="31"/>
      <c r="O19" s="31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199"/>
      <c r="AF19" s="202"/>
      <c r="AG19" s="202"/>
      <c r="AH19" s="202"/>
      <c r="AI19" s="202"/>
      <c r="AJ19" s="202"/>
      <c r="AK19" s="202"/>
      <c r="AL19" s="202"/>
      <c r="AM19" s="308"/>
      <c r="AN19" s="308"/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8"/>
      <c r="AZ19" s="308"/>
      <c r="BA19" s="308"/>
      <c r="BB19" s="203"/>
      <c r="BC19" s="202"/>
      <c r="BD19" s="202"/>
      <c r="BE19" s="202"/>
      <c r="BF19" s="202" t="s">
        <v>129</v>
      </c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2"/>
      <c r="CA19" s="202"/>
      <c r="CB19" s="202"/>
      <c r="CC19" s="202"/>
      <c r="CD19" s="202"/>
    </row>
    <row r="20" spans="1:82" ht="9" customHeight="1" thickTop="1" thickBot="1" x14ac:dyDescent="0.3">
      <c r="A20" s="123"/>
      <c r="B20" s="54"/>
      <c r="C20" s="68"/>
      <c r="D20" s="68"/>
      <c r="E20" s="68"/>
      <c r="F20" s="60"/>
      <c r="G20" s="131"/>
      <c r="H20" s="113"/>
      <c r="I20" s="46"/>
      <c r="J20" s="46"/>
      <c r="K20" s="46"/>
      <c r="L20" s="119"/>
      <c r="M20" s="115"/>
      <c r="N20" s="116"/>
      <c r="O20" s="116"/>
      <c r="P20" s="116"/>
      <c r="Q20" s="129"/>
      <c r="R20" s="59"/>
      <c r="S20" s="59"/>
      <c r="T20" s="59"/>
      <c r="U20" s="63"/>
      <c r="V20" s="61"/>
      <c r="W20" s="62"/>
      <c r="X20" s="62"/>
      <c r="Y20" s="62"/>
      <c r="Z20" s="62"/>
      <c r="AA20" s="154"/>
      <c r="AB20" s="260"/>
      <c r="AC20" s="129"/>
      <c r="AD20" s="129"/>
      <c r="AE20" s="159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02"/>
      <c r="BU20" s="202"/>
      <c r="BV20" s="202"/>
      <c r="BW20" s="202"/>
      <c r="BX20" s="202"/>
      <c r="BY20" s="202"/>
      <c r="BZ20" s="202"/>
      <c r="CA20" s="202"/>
      <c r="CB20" s="202"/>
      <c r="CC20" s="202"/>
      <c r="CD20" s="202"/>
    </row>
    <row r="21" spans="1:82" ht="18" customHeight="1" thickTop="1" thickBot="1" x14ac:dyDescent="0.3">
      <c r="A21" s="123"/>
      <c r="B21" s="17" t="s">
        <v>133</v>
      </c>
      <c r="C21" s="68"/>
      <c r="D21" s="68"/>
      <c r="E21" s="68"/>
      <c r="F21" s="120"/>
      <c r="G21" s="440"/>
      <c r="H21" s="433"/>
      <c r="I21" s="46" t="s">
        <v>136</v>
      </c>
      <c r="J21" s="46"/>
      <c r="K21" s="125"/>
      <c r="L21" s="119" t="s">
        <v>137</v>
      </c>
      <c r="M21" s="115"/>
      <c r="N21" s="116"/>
      <c r="O21" s="116"/>
      <c r="P21" s="116"/>
      <c r="Q21" s="127"/>
      <c r="R21" s="59"/>
      <c r="S21" s="59"/>
      <c r="T21" s="59"/>
      <c r="U21" s="59"/>
      <c r="V21" s="25"/>
      <c r="W21" s="129"/>
      <c r="X21" s="433"/>
      <c r="Y21" s="433"/>
      <c r="Z21" s="59" t="s">
        <v>136</v>
      </c>
      <c r="AA21" s="479"/>
      <c r="AB21" s="480"/>
      <c r="AC21" s="480"/>
      <c r="AD21" s="480"/>
      <c r="AE21" s="481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02"/>
      <c r="CC21" s="202"/>
      <c r="CD21" s="202"/>
    </row>
    <row r="22" spans="1:82" ht="18" customHeight="1" thickTop="1" thickBot="1" x14ac:dyDescent="0.3">
      <c r="A22" s="123"/>
      <c r="B22" s="29" t="s">
        <v>138</v>
      </c>
      <c r="C22" s="68"/>
      <c r="D22" s="68"/>
      <c r="E22" s="68"/>
      <c r="F22" s="60"/>
      <c r="G22" s="440"/>
      <c r="H22" s="433"/>
      <c r="I22" s="433"/>
      <c r="J22" s="433"/>
      <c r="K22" s="433"/>
      <c r="L22" s="433"/>
      <c r="M22" s="433"/>
      <c r="N22" s="433"/>
      <c r="O22" s="433"/>
      <c r="P22" s="433"/>
      <c r="Q22" s="127"/>
      <c r="R22" s="474" t="str">
        <f>IF(G22="Jiné","Jiné:"," ")</f>
        <v xml:space="preserve"> </v>
      </c>
      <c r="S22" s="474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159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202"/>
      <c r="BU22" s="202"/>
      <c r="BV22" s="202"/>
      <c r="BW22" s="202"/>
      <c r="BX22" s="202"/>
      <c r="BY22" s="202"/>
      <c r="BZ22" s="202"/>
      <c r="CA22" s="202"/>
      <c r="CB22" s="202"/>
      <c r="CC22" s="202"/>
      <c r="CD22" s="202"/>
    </row>
    <row r="23" spans="1:82" ht="9" customHeight="1" thickTop="1" thickBot="1" x14ac:dyDescent="0.3">
      <c r="A23" s="123"/>
      <c r="B23" s="125"/>
      <c r="C23" s="68"/>
      <c r="D23" s="68"/>
      <c r="E23" s="68"/>
      <c r="F23" s="120"/>
      <c r="G23" s="131"/>
      <c r="H23" s="46"/>
      <c r="I23" s="46"/>
      <c r="J23" s="46"/>
      <c r="K23" s="59"/>
      <c r="L23" s="25"/>
      <c r="M23" s="116"/>
      <c r="N23" s="116"/>
      <c r="O23" s="116"/>
      <c r="P23" s="116"/>
      <c r="Q23" s="127"/>
      <c r="R23" s="59"/>
      <c r="S23" s="59"/>
      <c r="T23" s="59"/>
      <c r="U23" s="59"/>
      <c r="V23" s="25"/>
      <c r="W23" s="116"/>
      <c r="X23" s="116"/>
      <c r="Y23" s="116"/>
      <c r="Z23" s="116"/>
      <c r="AA23" s="131"/>
      <c r="AB23" s="127"/>
      <c r="AC23" s="129"/>
      <c r="AD23" s="129"/>
      <c r="AE23" s="159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</row>
    <row r="24" spans="1:82" ht="18" customHeight="1" thickTop="1" thickBot="1" x14ac:dyDescent="0.3">
      <c r="A24" s="123"/>
      <c r="B24" s="70" t="s">
        <v>57</v>
      </c>
      <c r="C24" s="178"/>
      <c r="D24" s="57"/>
      <c r="E24" s="140"/>
      <c r="F24" s="156"/>
      <c r="G24" s="445"/>
      <c r="H24" s="477"/>
      <c r="I24" s="477"/>
      <c r="J24" s="477"/>
      <c r="K24" s="477"/>
      <c r="L24" s="477"/>
      <c r="M24" s="446"/>
      <c r="O24" s="70" t="s">
        <v>28</v>
      </c>
      <c r="P24" s="33"/>
      <c r="R24" s="143"/>
      <c r="T24" s="440"/>
      <c r="U24" s="433"/>
      <c r="V24" s="433"/>
      <c r="W24" s="433"/>
      <c r="X24" s="433"/>
      <c r="Y24" s="441"/>
      <c r="Z24" s="140"/>
      <c r="AA24" s="70"/>
      <c r="AB24" s="157"/>
      <c r="AE24" s="143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</row>
    <row r="25" spans="1:82" ht="18" customHeight="1" thickTop="1" thickBot="1" x14ac:dyDescent="0.3">
      <c r="A25" s="123"/>
      <c r="B25" s="118" t="s">
        <v>104</v>
      </c>
      <c r="C25" s="28"/>
      <c r="D25" s="28"/>
      <c r="E25" s="28"/>
      <c r="F25" s="27"/>
      <c r="G25" s="440"/>
      <c r="H25" s="441"/>
      <c r="I25" s="224"/>
      <c r="J25" s="225"/>
      <c r="K25" s="478" t="str">
        <f>IF(G25="ANO","Stanice: "," ")</f>
        <v xml:space="preserve"> </v>
      </c>
      <c r="L25" s="474"/>
      <c r="M25" s="474"/>
      <c r="N25" s="136"/>
      <c r="O25" s="437"/>
      <c r="P25" s="438"/>
      <c r="Q25" s="438"/>
      <c r="R25" s="438"/>
      <c r="S25" s="438"/>
      <c r="T25" s="220"/>
      <c r="U25" s="218"/>
      <c r="V25" s="218"/>
      <c r="W25" s="220"/>
      <c r="X25" s="221"/>
      <c r="Y25" s="218"/>
      <c r="Z25" s="218"/>
      <c r="AA25" s="218"/>
      <c r="AB25" s="219"/>
      <c r="AC25" s="222"/>
      <c r="AD25" s="223"/>
      <c r="AE25" s="219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/>
      <c r="CD25" s="202"/>
    </row>
    <row r="26" spans="1:82" ht="18" customHeight="1" thickTop="1" thickBot="1" x14ac:dyDescent="0.35">
      <c r="A26" s="123"/>
      <c r="B26" s="464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428"/>
      <c r="V26" s="428"/>
      <c r="W26" s="428"/>
      <c r="X26" s="428"/>
      <c r="Y26" s="428"/>
      <c r="Z26" s="428"/>
      <c r="AA26" s="428"/>
      <c r="AB26" s="428"/>
      <c r="AC26" s="428"/>
      <c r="AD26" s="428"/>
      <c r="AE26" s="429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</row>
    <row r="27" spans="1:82" ht="18" customHeight="1" thickTop="1" thickBot="1" x14ac:dyDescent="0.3">
      <c r="A27" s="123"/>
      <c r="B27" s="430" t="s">
        <v>29</v>
      </c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</row>
    <row r="28" spans="1:82" ht="18" customHeight="1" thickTop="1" thickBot="1" x14ac:dyDescent="0.3">
      <c r="A28" s="123"/>
      <c r="B28" s="75" t="s">
        <v>272</v>
      </c>
      <c r="C28" s="111"/>
      <c r="D28" s="111"/>
      <c r="E28" s="111"/>
      <c r="F28" s="111"/>
      <c r="G28" s="111"/>
      <c r="H28" s="414"/>
      <c r="I28" s="414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6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</row>
    <row r="29" spans="1:82" ht="18" customHeight="1" thickTop="1" thickBot="1" x14ac:dyDescent="0.3">
      <c r="A29" s="123"/>
      <c r="B29" s="200" t="s">
        <v>30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9"/>
      <c r="N29" s="157"/>
      <c r="O29" s="440"/>
      <c r="P29" s="433"/>
      <c r="Q29" s="433"/>
      <c r="R29" s="433"/>
      <c r="S29" s="433"/>
      <c r="T29" s="433"/>
      <c r="U29" s="441"/>
      <c r="V29" s="505" t="str">
        <f>IF(O29="Jiné","Jiné:"," ")</f>
        <v xml:space="preserve"> </v>
      </c>
      <c r="W29" s="506"/>
      <c r="X29" s="471"/>
      <c r="Y29" s="472"/>
      <c r="Z29" s="472"/>
      <c r="AA29" s="472"/>
      <c r="AB29" s="472"/>
      <c r="AC29" s="472"/>
      <c r="AD29" s="472"/>
      <c r="AE29" s="473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</row>
    <row r="30" spans="1:82" ht="18" customHeight="1" thickTop="1" thickBot="1" x14ac:dyDescent="0.3">
      <c r="A30" s="123"/>
      <c r="B30" s="107" t="s">
        <v>112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2"/>
      <c r="N30" s="158"/>
      <c r="O30" s="440"/>
      <c r="P30" s="433"/>
      <c r="Q30" s="433"/>
      <c r="R30" s="433"/>
      <c r="S30" s="433"/>
      <c r="T30" s="433"/>
      <c r="U30" s="433"/>
      <c r="V30" s="433"/>
      <c r="W30" s="433"/>
      <c r="X30" s="433"/>
      <c r="Y30" s="441"/>
      <c r="Z30" s="110"/>
      <c r="AA30" s="108"/>
      <c r="AB30" s="109"/>
      <c r="AC30" s="151"/>
      <c r="AD30" s="151"/>
      <c r="AE30" s="113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</row>
    <row r="31" spans="1:82" ht="18" customHeight="1" thickTop="1" thickBot="1" x14ac:dyDescent="0.35">
      <c r="A31" s="197"/>
      <c r="B31" s="426"/>
      <c r="C31" s="427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428"/>
      <c r="AD31" s="428"/>
      <c r="AE31" s="429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</row>
    <row r="32" spans="1:82" ht="18" customHeight="1" thickTop="1" thickBot="1" x14ac:dyDescent="0.3">
      <c r="A32" s="123"/>
      <c r="B32" s="430" t="s">
        <v>31</v>
      </c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431"/>
      <c r="AD32" s="431"/>
      <c r="AE32" s="43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</row>
    <row r="33" spans="1:82" ht="18" customHeight="1" thickTop="1" thickBot="1" x14ac:dyDescent="0.3">
      <c r="A33" s="123"/>
      <c r="B33" s="17" t="s">
        <v>32</v>
      </c>
      <c r="C33" s="42"/>
      <c r="D33" s="42"/>
      <c r="E33" s="42"/>
      <c r="F33" s="117"/>
      <c r="G33" s="417"/>
      <c r="H33" s="417"/>
      <c r="I33" s="417"/>
      <c r="J33" s="417"/>
      <c r="K33" s="418"/>
      <c r="M33" s="25" t="s">
        <v>33</v>
      </c>
      <c r="N33" s="43"/>
      <c r="O33" s="43"/>
      <c r="P33" s="44"/>
      <c r="R33" s="433"/>
      <c r="S33" s="433"/>
      <c r="T33" s="433"/>
      <c r="U33" s="433"/>
      <c r="V33" s="433"/>
      <c r="W33" s="28"/>
      <c r="X33" s="25" t="str">
        <f>IF(R33="Frekvenční měnič","Zpětná vazba: "," ")</f>
        <v xml:space="preserve"> </v>
      </c>
      <c r="Y33" s="155"/>
      <c r="Z33" s="155"/>
      <c r="AC33" s="428"/>
      <c r="AD33" s="429"/>
      <c r="AE33" s="44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</row>
    <row r="34" spans="1:82" ht="18" customHeight="1" thickTop="1" thickBot="1" x14ac:dyDescent="0.3">
      <c r="A34" s="123"/>
      <c r="B34" s="106" t="s">
        <v>34</v>
      </c>
      <c r="C34" s="116"/>
      <c r="D34" s="116"/>
      <c r="E34" s="116"/>
      <c r="F34" s="45"/>
      <c r="G34" s="434"/>
      <c r="H34" s="435"/>
      <c r="I34" s="435"/>
      <c r="J34" s="435"/>
      <c r="K34" s="435"/>
      <c r="L34" s="435"/>
      <c r="M34" s="435"/>
      <c r="N34" s="435"/>
      <c r="O34" s="435"/>
      <c r="P34" s="436"/>
      <c r="R34" s="118" t="str">
        <f>IF(AC33="ANO","Typ enkodéru: "," ")</f>
        <v xml:space="preserve"> </v>
      </c>
      <c r="S34" s="46"/>
      <c r="T34" s="46"/>
      <c r="U34" s="113"/>
      <c r="V34" s="153"/>
      <c r="W34" s="437"/>
      <c r="X34" s="438"/>
      <c r="Y34" s="438"/>
      <c r="Z34" s="438"/>
      <c r="AA34" s="438"/>
      <c r="AB34" s="438"/>
      <c r="AC34" s="438"/>
      <c r="AD34" s="438"/>
      <c r="AE34" s="439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</row>
    <row r="35" spans="1:82" ht="18" customHeight="1" thickTop="1" thickBot="1" x14ac:dyDescent="0.3">
      <c r="A35" s="123"/>
      <c r="B35" s="17" t="s">
        <v>35</v>
      </c>
      <c r="C35" s="42"/>
      <c r="D35" s="42"/>
      <c r="E35" s="42"/>
      <c r="F35" s="117"/>
      <c r="G35" s="445"/>
      <c r="H35" s="446"/>
      <c r="I35" s="186" t="s">
        <v>36</v>
      </c>
      <c r="J35" s="26"/>
      <c r="K35" s="44"/>
      <c r="M35" s="106" t="s">
        <v>131</v>
      </c>
      <c r="N35" s="18"/>
      <c r="O35" s="18"/>
      <c r="P35" s="47"/>
      <c r="Q35" s="128"/>
      <c r="R35" s="440"/>
      <c r="S35" s="441"/>
      <c r="T35" s="426"/>
      <c r="U35" s="442"/>
      <c r="V35" s="192" t="s">
        <v>36</v>
      </c>
      <c r="W35" s="140"/>
      <c r="X35" s="121" t="s">
        <v>130</v>
      </c>
      <c r="Y35" s="66"/>
      <c r="Z35" s="67"/>
      <c r="AA35" s="65"/>
      <c r="AB35" s="433"/>
      <c r="AC35" s="433"/>
      <c r="AD35" s="433"/>
      <c r="AE35" s="441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202"/>
      <c r="BW35" s="202"/>
      <c r="BX35" s="202"/>
      <c r="BY35" s="202"/>
      <c r="BZ35" s="202"/>
      <c r="CA35" s="202"/>
      <c r="CB35" s="202"/>
      <c r="CC35" s="202"/>
      <c r="CD35" s="202"/>
    </row>
    <row r="36" spans="1:82" ht="18" customHeight="1" thickTop="1" thickBot="1" x14ac:dyDescent="0.3">
      <c r="A36" s="123"/>
      <c r="B36" s="106" t="s">
        <v>38</v>
      </c>
      <c r="C36" s="42"/>
      <c r="D36" s="42"/>
      <c r="E36" s="42"/>
      <c r="F36" s="45"/>
      <c r="G36" s="440"/>
      <c r="H36" s="441"/>
      <c r="J36" s="27"/>
      <c r="K36" s="44"/>
      <c r="M36" s="106" t="s">
        <v>37</v>
      </c>
      <c r="N36" s="34"/>
      <c r="O36" s="34"/>
      <c r="Q36" s="179"/>
      <c r="R36" s="440"/>
      <c r="S36" s="433"/>
      <c r="T36" s="433"/>
      <c r="U36" s="433"/>
      <c r="V36" s="433"/>
      <c r="W36" s="131"/>
      <c r="Y36" s="66"/>
      <c r="Z36" s="66"/>
      <c r="AA36" s="56"/>
      <c r="AB36" s="56"/>
      <c r="AE36" s="159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2"/>
      <c r="BR36" s="202"/>
      <c r="BS36" s="202"/>
      <c r="BT36" s="202"/>
      <c r="BU36" s="202"/>
      <c r="BV36" s="202"/>
      <c r="BW36" s="202"/>
      <c r="BX36" s="202"/>
      <c r="BY36" s="202"/>
      <c r="BZ36" s="202"/>
      <c r="CA36" s="202"/>
      <c r="CB36" s="202"/>
      <c r="CC36" s="202"/>
      <c r="CD36" s="202"/>
    </row>
    <row r="37" spans="1:82" ht="18" customHeight="1" thickTop="1" thickBot="1" x14ac:dyDescent="0.3">
      <c r="A37" s="123"/>
      <c r="B37" s="24" t="s">
        <v>39</v>
      </c>
      <c r="C37" s="116"/>
      <c r="D37" s="116"/>
      <c r="E37" s="116"/>
      <c r="F37" s="117"/>
      <c r="G37" s="417"/>
      <c r="H37" s="418"/>
      <c r="I37" s="65"/>
      <c r="J37" s="56"/>
      <c r="K37" s="44"/>
      <c r="L37" s="131"/>
      <c r="M37" s="25" t="str">
        <f>IF(G37="ANO","Spínání: "," ")</f>
        <v xml:space="preserve"> </v>
      </c>
      <c r="N37" s="43"/>
      <c r="O37" s="43"/>
      <c r="P37" s="43"/>
      <c r="Q37" s="129"/>
      <c r="R37" s="437"/>
      <c r="S37" s="438"/>
      <c r="T37" s="438"/>
      <c r="U37" s="438"/>
      <c r="V37" s="438"/>
      <c r="W37" s="447"/>
      <c r="X37" s="438"/>
      <c r="Y37" s="438"/>
      <c r="Z37" s="438"/>
      <c r="AA37" s="438"/>
      <c r="AB37" s="438"/>
      <c r="AC37" s="438"/>
      <c r="AD37" s="438"/>
      <c r="AE37" s="439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2"/>
      <c r="BR37" s="202"/>
      <c r="BS37" s="202"/>
      <c r="BT37" s="202"/>
      <c r="BU37" s="202"/>
      <c r="BV37" s="202"/>
      <c r="BW37" s="202"/>
      <c r="BX37" s="202"/>
      <c r="BY37" s="202"/>
      <c r="BZ37" s="202"/>
      <c r="CA37" s="202"/>
      <c r="CB37" s="202"/>
      <c r="CC37" s="202"/>
      <c r="CD37" s="202"/>
    </row>
    <row r="38" spans="1:82" s="77" customFormat="1" ht="7.5" customHeight="1" thickTop="1" thickBot="1" x14ac:dyDescent="0.3">
      <c r="A38" s="122"/>
      <c r="B38" s="448" t="s">
        <v>40</v>
      </c>
      <c r="C38" s="449"/>
      <c r="D38" s="449"/>
      <c r="E38" s="449"/>
      <c r="F38" s="449"/>
      <c r="G38" s="449"/>
      <c r="H38" s="449"/>
      <c r="I38" s="449"/>
      <c r="J38" s="449"/>
      <c r="K38" s="449"/>
      <c r="L38" s="449"/>
      <c r="M38" s="449"/>
      <c r="N38" s="449"/>
      <c r="O38" s="449"/>
      <c r="P38" s="449"/>
      <c r="Q38" s="449"/>
      <c r="R38" s="449"/>
      <c r="S38" s="449"/>
      <c r="T38" s="449"/>
      <c r="U38" s="449"/>
      <c r="V38" s="449"/>
      <c r="W38" s="449"/>
      <c r="X38" s="449"/>
      <c r="Y38" s="449"/>
      <c r="Z38" s="449"/>
      <c r="AA38" s="449"/>
      <c r="AB38" s="449"/>
      <c r="AC38" s="449"/>
      <c r="AD38" s="449"/>
      <c r="AE38" s="450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</row>
    <row r="39" spans="1:82" ht="18" customHeight="1" thickTop="1" thickBot="1" x14ac:dyDescent="0.3">
      <c r="A39" s="123"/>
      <c r="B39" s="17" t="s">
        <v>41</v>
      </c>
      <c r="C39" s="42"/>
      <c r="D39" s="42"/>
      <c r="E39" s="42"/>
      <c r="F39" s="48"/>
      <c r="G39" s="440"/>
      <c r="H39" s="441"/>
      <c r="I39" s="115" t="s">
        <v>42</v>
      </c>
      <c r="J39" s="28"/>
      <c r="K39" s="147"/>
      <c r="M39" s="106" t="s">
        <v>43</v>
      </c>
      <c r="N39" s="19"/>
      <c r="O39" s="160"/>
      <c r="P39" s="141"/>
      <c r="R39" s="440"/>
      <c r="S39" s="441"/>
      <c r="T39" s="35" t="s">
        <v>2</v>
      </c>
      <c r="U39" s="147"/>
      <c r="X39" s="119" t="s">
        <v>44</v>
      </c>
      <c r="Y39" s="161"/>
      <c r="Z39" s="49"/>
      <c r="AC39" s="440"/>
      <c r="AD39" s="441"/>
      <c r="AE39" s="162" t="s">
        <v>2</v>
      </c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V39" s="202"/>
      <c r="BW39" s="202"/>
      <c r="BX39" s="202"/>
      <c r="BY39" s="202"/>
      <c r="BZ39" s="202"/>
      <c r="CA39" s="202"/>
      <c r="CB39" s="202"/>
      <c r="CC39" s="202"/>
      <c r="CD39" s="202"/>
    </row>
    <row r="40" spans="1:82" ht="18" customHeight="1" thickTop="1" thickBot="1" x14ac:dyDescent="0.3">
      <c r="A40" s="123"/>
      <c r="B40" s="17" t="s">
        <v>45</v>
      </c>
      <c r="C40" s="50"/>
      <c r="D40" s="50"/>
      <c r="E40" s="50"/>
      <c r="F40" s="51"/>
      <c r="G40" s="440"/>
      <c r="H40" s="441"/>
      <c r="I40" s="161" t="s">
        <v>46</v>
      </c>
      <c r="J40" s="26"/>
      <c r="K40" s="141"/>
      <c r="M40" s="106" t="s">
        <v>47</v>
      </c>
      <c r="N40" s="141"/>
      <c r="O40" s="34"/>
      <c r="P40" s="159"/>
      <c r="R40" s="440"/>
      <c r="S40" s="441"/>
      <c r="T40" s="183" t="s">
        <v>48</v>
      </c>
      <c r="U40" s="49"/>
      <c r="X40" s="58" t="s">
        <v>49</v>
      </c>
      <c r="Y40" s="163"/>
      <c r="Z40" s="163"/>
      <c r="AC40" s="440"/>
      <c r="AD40" s="441"/>
      <c r="AE40" s="164" t="s">
        <v>132</v>
      </c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2"/>
      <c r="BW40" s="202"/>
      <c r="BX40" s="202"/>
      <c r="BY40" s="202"/>
      <c r="BZ40" s="202"/>
      <c r="CA40" s="202"/>
      <c r="CB40" s="202"/>
      <c r="CC40" s="202"/>
      <c r="CD40" s="202"/>
    </row>
    <row r="41" spans="1:82" ht="18" customHeight="1" thickTop="1" thickBot="1" x14ac:dyDescent="0.3">
      <c r="A41" s="123"/>
      <c r="B41" s="17" t="s">
        <v>50</v>
      </c>
      <c r="C41" s="50"/>
      <c r="D41" s="50"/>
      <c r="E41" s="50"/>
      <c r="F41" s="51"/>
      <c r="G41" s="443"/>
      <c r="H41" s="444"/>
      <c r="I41" s="56"/>
      <c r="J41" s="56"/>
      <c r="K41" s="155"/>
      <c r="M41" s="17" t="s">
        <v>51</v>
      </c>
      <c r="N41" s="155"/>
      <c r="O41" s="43"/>
      <c r="P41" s="159"/>
      <c r="R41" s="440"/>
      <c r="S41" s="441"/>
      <c r="T41" s="155"/>
      <c r="U41" s="53"/>
      <c r="W41" s="34"/>
      <c r="X41" s="141"/>
      <c r="Y41" s="141"/>
      <c r="Z41" s="141"/>
      <c r="AC41" s="451"/>
      <c r="AD41" s="452"/>
      <c r="AE41" s="147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2"/>
      <c r="BR41" s="202"/>
      <c r="BS41" s="202"/>
      <c r="BT41" s="202"/>
      <c r="BU41" s="202"/>
      <c r="BV41" s="202"/>
      <c r="BW41" s="202"/>
      <c r="BX41" s="202"/>
      <c r="BY41" s="202"/>
      <c r="BZ41" s="202"/>
      <c r="CA41" s="202"/>
      <c r="CB41" s="202"/>
      <c r="CC41" s="202"/>
      <c r="CD41" s="202"/>
    </row>
    <row r="42" spans="1:82" s="77" customFormat="1" ht="7.5" customHeight="1" thickTop="1" thickBot="1" x14ac:dyDescent="0.3">
      <c r="A42" s="122"/>
      <c r="B42" s="448" t="s">
        <v>40</v>
      </c>
      <c r="C42" s="449"/>
      <c r="D42" s="449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P42" s="449"/>
      <c r="Q42" s="449"/>
      <c r="R42" s="449"/>
      <c r="S42" s="449"/>
      <c r="T42" s="449"/>
      <c r="U42" s="449"/>
      <c r="V42" s="449"/>
      <c r="W42" s="449"/>
      <c r="X42" s="449"/>
      <c r="Y42" s="449"/>
      <c r="Z42" s="449"/>
      <c r="AA42" s="449"/>
      <c r="AB42" s="449"/>
      <c r="AC42" s="449"/>
      <c r="AD42" s="449"/>
      <c r="AE42" s="450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  <c r="BZ42" s="204"/>
      <c r="CA42" s="204"/>
      <c r="CB42" s="204"/>
      <c r="CC42" s="204"/>
      <c r="CD42" s="204"/>
    </row>
    <row r="43" spans="1:82" ht="18" customHeight="1" thickTop="1" thickBot="1" x14ac:dyDescent="0.3">
      <c r="A43" s="123"/>
      <c r="B43" s="107" t="s">
        <v>52</v>
      </c>
      <c r="C43" s="50"/>
      <c r="D43" s="50"/>
      <c r="E43" s="50"/>
      <c r="F43" s="165"/>
      <c r="G43" s="434"/>
      <c r="H43" s="435"/>
      <c r="I43" s="435"/>
      <c r="J43" s="435"/>
      <c r="K43" s="435"/>
      <c r="L43" s="435"/>
      <c r="M43" s="435"/>
      <c r="N43" s="435"/>
      <c r="O43" s="435"/>
      <c r="P43" s="436"/>
      <c r="Q43" s="127"/>
      <c r="R43" s="166" t="s">
        <v>53</v>
      </c>
      <c r="S43" s="127"/>
      <c r="T43" s="127"/>
      <c r="U43" s="127"/>
      <c r="V43" s="434"/>
      <c r="W43" s="435"/>
      <c r="X43" s="435"/>
      <c r="Y43" s="435"/>
      <c r="Z43" s="435"/>
      <c r="AA43" s="435"/>
      <c r="AB43" s="435"/>
      <c r="AC43" s="435"/>
      <c r="AD43" s="435"/>
      <c r="AE43" s="436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2"/>
      <c r="BR43" s="202"/>
      <c r="BS43" s="202"/>
      <c r="BT43" s="202"/>
      <c r="BU43" s="202"/>
      <c r="BV43" s="202"/>
      <c r="BW43" s="202"/>
      <c r="BX43" s="202"/>
      <c r="BY43" s="202"/>
      <c r="BZ43" s="202"/>
      <c r="CA43" s="202"/>
      <c r="CB43" s="202"/>
      <c r="CC43" s="202"/>
      <c r="CD43" s="202"/>
    </row>
    <row r="44" spans="1:82" ht="18" customHeight="1" thickTop="1" thickBot="1" x14ac:dyDescent="0.3">
      <c r="A44" s="123"/>
      <c r="B44" s="17" t="s">
        <v>33</v>
      </c>
      <c r="C44" s="42"/>
      <c r="D44" s="42"/>
      <c r="E44" s="42"/>
      <c r="F44" s="51"/>
      <c r="G44" s="416"/>
      <c r="H44" s="417"/>
      <c r="I44" s="417"/>
      <c r="J44" s="417"/>
      <c r="K44" s="418"/>
      <c r="L44" s="42"/>
      <c r="M44" s="106" t="s">
        <v>122</v>
      </c>
      <c r="N44" s="32"/>
      <c r="O44" s="32"/>
      <c r="P44" s="52"/>
      <c r="T44" s="440"/>
      <c r="U44" s="441"/>
      <c r="V44" s="183" t="s">
        <v>36</v>
      </c>
      <c r="W44" s="34"/>
      <c r="X44" s="24" t="s">
        <v>275</v>
      </c>
      <c r="Y44" s="34"/>
      <c r="Z44" s="34"/>
      <c r="AC44" s="440"/>
      <c r="AD44" s="441"/>
      <c r="AE44" s="14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2"/>
      <c r="BX44" s="202"/>
      <c r="BY44" s="202"/>
      <c r="BZ44" s="202"/>
      <c r="CA44" s="202"/>
      <c r="CB44" s="202"/>
      <c r="CC44" s="202"/>
      <c r="CD44" s="202"/>
    </row>
    <row r="45" spans="1:82" ht="18" customHeight="1" thickTop="1" thickBot="1" x14ac:dyDescent="0.3">
      <c r="A45" s="123"/>
      <c r="B45" s="17" t="s">
        <v>54</v>
      </c>
      <c r="D45" s="57"/>
      <c r="E45" s="57"/>
      <c r="F45" s="57"/>
      <c r="G45" s="57"/>
      <c r="H45" s="57"/>
      <c r="I45" s="57"/>
      <c r="J45" s="511"/>
      <c r="K45" s="512"/>
      <c r="M45" s="17" t="str">
        <f>IF(J45="ANO","Napětí ventilu nouzového: ",IF(J45="Příprava","Napětí ventilu nouzového: "," "))</f>
        <v xml:space="preserve"> </v>
      </c>
      <c r="N45" s="33"/>
      <c r="O45" s="33"/>
      <c r="P45" s="41"/>
      <c r="T45" s="513"/>
      <c r="U45" s="514"/>
      <c r="V45" s="193" t="s">
        <v>36</v>
      </c>
      <c r="W45" s="33"/>
      <c r="X45" s="24" t="s">
        <v>123</v>
      </c>
      <c r="Y45" s="33"/>
      <c r="Z45" s="33"/>
      <c r="AA45" s="33"/>
      <c r="AB45" s="41"/>
      <c r="AC45" s="440"/>
      <c r="AD45" s="441"/>
      <c r="AE45" s="139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2"/>
      <c r="BX45" s="202"/>
      <c r="BY45" s="202"/>
      <c r="BZ45" s="202"/>
      <c r="CA45" s="202"/>
      <c r="CB45" s="202"/>
      <c r="CC45" s="202"/>
      <c r="CD45" s="202"/>
    </row>
    <row r="46" spans="1:82" ht="18" customHeight="1" thickTop="1" thickBot="1" x14ac:dyDescent="0.3">
      <c r="A46" s="123"/>
      <c r="B46" s="515"/>
      <c r="C46" s="516"/>
      <c r="D46" s="516"/>
      <c r="E46" s="516"/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28"/>
      <c r="X46" s="24" t="s">
        <v>23</v>
      </c>
      <c r="Y46" s="28"/>
      <c r="Z46" s="28"/>
      <c r="AA46" s="28"/>
      <c r="AB46" s="28"/>
      <c r="AC46" s="440"/>
      <c r="AD46" s="441"/>
      <c r="AE46" s="27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202"/>
      <c r="CA46" s="202"/>
      <c r="CB46" s="202"/>
      <c r="CC46" s="202"/>
      <c r="CD46" s="202"/>
    </row>
    <row r="47" spans="1:82" ht="18" customHeight="1" thickTop="1" thickBot="1" x14ac:dyDescent="0.3">
      <c r="A47" s="123"/>
      <c r="B47" s="507" t="s">
        <v>220</v>
      </c>
      <c r="C47" s="508"/>
      <c r="D47" s="50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8"/>
      <c r="X47" s="508"/>
      <c r="Y47" s="508"/>
      <c r="Z47" s="508"/>
      <c r="AA47" s="509"/>
      <c r="AB47" s="509"/>
      <c r="AC47" s="509"/>
      <c r="AD47" s="509"/>
      <c r="AE47" s="510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2"/>
      <c r="BX47" s="202"/>
      <c r="BY47" s="202"/>
      <c r="BZ47" s="202"/>
      <c r="CA47" s="202"/>
      <c r="CB47" s="202"/>
      <c r="CC47" s="202"/>
      <c r="CD47" s="202"/>
    </row>
    <row r="48" spans="1:82" ht="18" customHeight="1" thickTop="1" thickBot="1" x14ac:dyDescent="0.3">
      <c r="A48" s="123"/>
      <c r="B48" s="17" t="s">
        <v>55</v>
      </c>
      <c r="C48" s="50"/>
      <c r="D48" s="50"/>
      <c r="E48" s="114"/>
      <c r="F48" s="45"/>
      <c r="G48" s="433"/>
      <c r="H48" s="433"/>
      <c r="I48" s="433"/>
      <c r="J48" s="433"/>
      <c r="K48" s="441"/>
      <c r="L48" s="126"/>
      <c r="M48" s="119" t="s">
        <v>56</v>
      </c>
      <c r="N48" s="127"/>
      <c r="O48" s="434"/>
      <c r="P48" s="435"/>
      <c r="Q48" s="435"/>
      <c r="R48" s="435"/>
      <c r="S48" s="435"/>
      <c r="T48" s="435"/>
      <c r="U48" s="435"/>
      <c r="V48" s="436"/>
      <c r="W48" s="153"/>
      <c r="X48" s="119" t="s">
        <v>53</v>
      </c>
      <c r="Y48" s="161"/>
      <c r="Z48" s="152"/>
      <c r="AA48" s="434"/>
      <c r="AB48" s="435"/>
      <c r="AC48" s="435"/>
      <c r="AD48" s="435"/>
      <c r="AE48" s="436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2"/>
      <c r="BX48" s="202"/>
      <c r="BY48" s="202"/>
      <c r="BZ48" s="202"/>
      <c r="CA48" s="202"/>
      <c r="CB48" s="202"/>
      <c r="CC48" s="202"/>
      <c r="CD48" s="202"/>
    </row>
    <row r="49" spans="1:82" ht="18" customHeight="1" thickTop="1" thickBot="1" x14ac:dyDescent="0.3">
      <c r="A49" s="123"/>
      <c r="B49" s="17" t="s">
        <v>57</v>
      </c>
      <c r="C49" s="42"/>
      <c r="D49" s="42"/>
      <c r="E49" s="42"/>
      <c r="F49" s="48"/>
      <c r="G49" s="433"/>
      <c r="H49" s="433"/>
      <c r="I49" s="433"/>
      <c r="J49" s="433"/>
      <c r="K49" s="441"/>
      <c r="M49" s="25" t="s">
        <v>58</v>
      </c>
      <c r="O49" s="416"/>
      <c r="P49" s="417"/>
      <c r="Q49" s="185" t="s">
        <v>48</v>
      </c>
      <c r="R49" s="34"/>
      <c r="S49" s="34"/>
      <c r="T49" s="32"/>
      <c r="U49" s="47"/>
      <c r="V49" s="32"/>
      <c r="W49" s="32"/>
      <c r="X49" s="47"/>
      <c r="Y49" s="34"/>
      <c r="Z49" s="32"/>
      <c r="AA49" s="32"/>
      <c r="AB49" s="32"/>
      <c r="AC49" s="32"/>
      <c r="AD49" s="32"/>
      <c r="AE49" s="44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202"/>
      <c r="BZ49" s="202"/>
      <c r="CA49" s="202"/>
      <c r="CB49" s="202"/>
      <c r="CC49" s="202"/>
      <c r="CD49" s="202"/>
    </row>
    <row r="50" spans="1:82" ht="18" customHeight="1" thickTop="1" thickBot="1" x14ac:dyDescent="0.3">
      <c r="A50" s="123"/>
      <c r="B50" s="17" t="s">
        <v>59</v>
      </c>
      <c r="C50" s="50"/>
      <c r="D50" s="50"/>
      <c r="E50" s="50"/>
      <c r="F50" s="51"/>
      <c r="G50" s="433"/>
      <c r="H50" s="433"/>
      <c r="I50" s="433"/>
      <c r="J50" s="433"/>
      <c r="K50" s="441"/>
      <c r="L50" s="126"/>
      <c r="M50" s="118" t="str">
        <f>IF(G50="Fotozávora","Napětí: ",IF(G50="Fotobuňka","Napětí: "," "))</f>
        <v xml:space="preserve"> </v>
      </c>
      <c r="N50" s="127"/>
      <c r="O50" s="426"/>
      <c r="P50" s="427"/>
      <c r="Q50" s="194" t="s">
        <v>48</v>
      </c>
      <c r="R50" s="126"/>
      <c r="S50" s="237" t="str">
        <f>IF(G50="Fotozávora","Typ: ",IF(G50="Fotobuňka","Typ: "," "))</f>
        <v xml:space="preserve"> </v>
      </c>
      <c r="T50" s="126"/>
      <c r="U50" s="437"/>
      <c r="V50" s="438"/>
      <c r="W50" s="438"/>
      <c r="X50" s="438"/>
      <c r="Y50" s="438"/>
      <c r="Z50" s="438"/>
      <c r="AA50" s="438"/>
      <c r="AB50" s="438"/>
      <c r="AC50" s="438"/>
      <c r="AD50" s="438"/>
      <c r="AE50" s="439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2"/>
      <c r="BV50" s="202"/>
      <c r="BW50" s="202"/>
      <c r="BX50" s="202"/>
      <c r="BY50" s="202"/>
      <c r="BZ50" s="202"/>
      <c r="CA50" s="202"/>
      <c r="CB50" s="202"/>
      <c r="CC50" s="202"/>
      <c r="CD50" s="202"/>
    </row>
    <row r="51" spans="1:82" ht="18" customHeight="1" thickTop="1" thickBot="1" x14ac:dyDescent="0.3">
      <c r="A51" s="123"/>
      <c r="B51" s="17" t="s">
        <v>121</v>
      </c>
      <c r="C51" s="50"/>
      <c r="D51" s="50"/>
      <c r="E51" s="50"/>
      <c r="F51" s="51"/>
      <c r="G51" s="433"/>
      <c r="H51" s="433"/>
      <c r="I51" s="433"/>
      <c r="J51" s="433"/>
      <c r="K51" s="441"/>
      <c r="L51" s="126"/>
      <c r="M51" s="118" t="str">
        <f>IF(G51="Odkláněcí magnet","Napětí: "," ")</f>
        <v xml:space="preserve"> </v>
      </c>
      <c r="N51" s="127"/>
      <c r="O51" s="426"/>
      <c r="P51" s="427"/>
      <c r="Q51" s="194" t="s">
        <v>48</v>
      </c>
      <c r="R51" s="126"/>
      <c r="S51" s="237" t="str">
        <f>IF(G51="Odkláněcí magnet","Typ: "," ")</f>
        <v xml:space="preserve"> </v>
      </c>
      <c r="T51" s="126"/>
      <c r="U51" s="437"/>
      <c r="V51" s="438"/>
      <c r="W51" s="438"/>
      <c r="X51" s="438"/>
      <c r="Y51" s="438"/>
      <c r="Z51" s="438"/>
      <c r="AA51" s="438"/>
      <c r="AB51" s="438"/>
      <c r="AC51" s="438"/>
      <c r="AD51" s="438"/>
      <c r="AE51" s="439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2"/>
      <c r="BX51" s="202"/>
      <c r="BY51" s="202"/>
      <c r="BZ51" s="202"/>
      <c r="CA51" s="202"/>
      <c r="CB51" s="202"/>
      <c r="CC51" s="202"/>
      <c r="CD51" s="202"/>
    </row>
    <row r="52" spans="1:82" ht="18" customHeight="1" thickTop="1" thickBot="1" x14ac:dyDescent="0.3">
      <c r="A52" s="123"/>
      <c r="B52" s="464"/>
      <c r="C52" s="428"/>
      <c r="D52" s="428"/>
      <c r="E52" s="428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8"/>
      <c r="S52" s="428"/>
      <c r="T52" s="428"/>
      <c r="U52" s="428"/>
      <c r="V52" s="428"/>
      <c r="W52" s="428"/>
      <c r="X52" s="428"/>
      <c r="Y52" s="428"/>
      <c r="Z52" s="428"/>
      <c r="AA52" s="428"/>
      <c r="AB52" s="428"/>
      <c r="AC52" s="428"/>
      <c r="AD52" s="428"/>
      <c r="AE52" s="429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2"/>
      <c r="CD52" s="202"/>
    </row>
    <row r="53" spans="1:82" ht="18" customHeight="1" thickTop="1" thickBot="1" x14ac:dyDescent="0.3">
      <c r="A53" s="123"/>
      <c r="B53" s="464"/>
      <c r="C53" s="428"/>
      <c r="D53" s="428"/>
      <c r="E53" s="428"/>
      <c r="F53" s="428"/>
      <c r="G53" s="428"/>
      <c r="H53" s="428"/>
      <c r="I53" s="428"/>
      <c r="J53" s="428"/>
      <c r="K53" s="428"/>
      <c r="L53" s="428"/>
      <c r="M53" s="428"/>
      <c r="N53" s="428"/>
      <c r="O53" s="428"/>
      <c r="P53" s="428"/>
      <c r="Q53" s="428"/>
      <c r="R53" s="428"/>
      <c r="S53" s="428"/>
      <c r="T53" s="428"/>
      <c r="U53" s="428"/>
      <c r="V53" s="428"/>
      <c r="W53" s="428"/>
      <c r="X53" s="428"/>
      <c r="Y53" s="428"/>
      <c r="Z53" s="428"/>
      <c r="AA53" s="428"/>
      <c r="AB53" s="428"/>
      <c r="AC53" s="428"/>
      <c r="AD53" s="428"/>
      <c r="AE53" s="429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2"/>
      <c r="CD53" s="202"/>
    </row>
    <row r="54" spans="1:82" ht="18" customHeight="1" thickTop="1" thickBot="1" x14ac:dyDescent="0.3">
      <c r="A54" s="123"/>
      <c r="B54" s="517" t="s">
        <v>60</v>
      </c>
      <c r="C54" s="508"/>
      <c r="D54" s="508"/>
      <c r="E54" s="508"/>
      <c r="F54" s="508"/>
      <c r="G54" s="508"/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8"/>
      <c r="X54" s="508"/>
      <c r="Y54" s="508"/>
      <c r="Z54" s="508"/>
      <c r="AA54" s="508"/>
      <c r="AB54" s="508"/>
      <c r="AC54" s="508"/>
      <c r="AD54" s="508"/>
      <c r="AE54" s="518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202"/>
      <c r="BQ54" s="202"/>
      <c r="BR54" s="202"/>
      <c r="BS54" s="202"/>
      <c r="BT54" s="202"/>
      <c r="BU54" s="202"/>
      <c r="BV54" s="202"/>
      <c r="BW54" s="202"/>
      <c r="BX54" s="202"/>
      <c r="BY54" s="202"/>
      <c r="BZ54" s="202"/>
      <c r="CA54" s="202"/>
      <c r="CB54" s="202"/>
      <c r="CC54" s="202"/>
      <c r="CD54" s="202"/>
    </row>
    <row r="55" spans="1:82" ht="18" customHeight="1" thickTop="1" thickBot="1" x14ac:dyDescent="0.3">
      <c r="A55" s="123"/>
      <c r="B55" s="70" t="s">
        <v>55</v>
      </c>
      <c r="C55" s="57"/>
      <c r="D55" s="57"/>
      <c r="E55" s="114"/>
      <c r="F55" s="45"/>
      <c r="G55" s="138"/>
      <c r="H55" s="440"/>
      <c r="I55" s="433"/>
      <c r="J55" s="433"/>
      <c r="K55" s="433"/>
      <c r="L55" s="433"/>
      <c r="M55" s="433"/>
      <c r="N55" s="433"/>
      <c r="O55" s="433"/>
      <c r="P55" s="441"/>
      <c r="Q55" s="140"/>
      <c r="R55" s="140"/>
      <c r="S55" s="28"/>
      <c r="T55" s="58" t="s">
        <v>61</v>
      </c>
      <c r="U55" s="27"/>
      <c r="V55" s="119"/>
      <c r="W55" s="115"/>
      <c r="X55" s="147"/>
      <c r="Y55" s="163"/>
      <c r="Z55" s="163"/>
      <c r="AA55" s="140"/>
      <c r="AB55" s="143"/>
      <c r="AC55" s="440"/>
      <c r="AD55" s="441"/>
      <c r="AE55" s="16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202"/>
      <c r="BY55" s="202"/>
      <c r="BZ55" s="202"/>
      <c r="CA55" s="202"/>
      <c r="CB55" s="202"/>
      <c r="CC55" s="202"/>
      <c r="CD55" s="202"/>
    </row>
    <row r="56" spans="1:82" ht="18" customHeight="1" thickTop="1" thickBot="1" x14ac:dyDescent="0.3">
      <c r="A56" s="123"/>
      <c r="B56" s="107" t="s">
        <v>62</v>
      </c>
      <c r="C56" s="50"/>
      <c r="D56" s="50"/>
      <c r="E56" s="50"/>
      <c r="F56" s="50"/>
      <c r="G56" s="127"/>
      <c r="H56" s="440"/>
      <c r="I56" s="433"/>
      <c r="J56" s="433"/>
      <c r="K56" s="433"/>
      <c r="L56" s="433"/>
      <c r="M56" s="433"/>
      <c r="N56" s="433"/>
      <c r="O56" s="433"/>
      <c r="P56" s="441"/>
      <c r="Q56" s="152"/>
      <c r="R56" s="127"/>
      <c r="S56" s="26"/>
      <c r="T56" s="17"/>
      <c r="U56" s="26"/>
      <c r="V56" s="17"/>
      <c r="W56" s="50"/>
      <c r="X56" s="141"/>
      <c r="Y56" s="141"/>
      <c r="Z56" s="141"/>
      <c r="AA56" s="127"/>
      <c r="AB56" s="136"/>
      <c r="AC56" s="167"/>
      <c r="AD56" s="27"/>
      <c r="AE56" s="170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2"/>
      <c r="BR56" s="202"/>
      <c r="BS56" s="202"/>
      <c r="BT56" s="202"/>
      <c r="BU56" s="202"/>
      <c r="BV56" s="202"/>
      <c r="BW56" s="202"/>
      <c r="BX56" s="202"/>
      <c r="BY56" s="202"/>
      <c r="BZ56" s="202"/>
      <c r="CA56" s="202"/>
      <c r="CB56" s="202"/>
      <c r="CC56" s="202"/>
      <c r="CD56" s="202"/>
    </row>
    <row r="57" spans="1:82" ht="18" customHeight="1" thickTop="1" thickBot="1" x14ac:dyDescent="0.3">
      <c r="A57" s="123"/>
      <c r="B57" s="464"/>
      <c r="C57" s="428"/>
      <c r="D57" s="428"/>
      <c r="E57" s="428"/>
      <c r="F57" s="428"/>
      <c r="G57" s="428"/>
      <c r="H57" s="428"/>
      <c r="I57" s="428"/>
      <c r="J57" s="428"/>
      <c r="K57" s="428"/>
      <c r="L57" s="428"/>
      <c r="M57" s="428"/>
      <c r="N57" s="428"/>
      <c r="O57" s="428"/>
      <c r="P57" s="428"/>
      <c r="Q57" s="428"/>
      <c r="R57" s="428"/>
      <c r="S57" s="428"/>
      <c r="T57" s="428"/>
      <c r="U57" s="428"/>
      <c r="V57" s="428"/>
      <c r="W57" s="428"/>
      <c r="X57" s="428"/>
      <c r="Y57" s="428"/>
      <c r="Z57" s="428"/>
      <c r="AA57" s="428"/>
      <c r="AB57" s="428"/>
      <c r="AC57" s="428"/>
      <c r="AD57" s="428"/>
      <c r="AE57" s="429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202"/>
      <c r="BS57" s="202"/>
      <c r="BT57" s="202"/>
      <c r="BU57" s="202"/>
      <c r="BV57" s="202"/>
      <c r="BW57" s="202"/>
      <c r="BX57" s="202"/>
      <c r="BY57" s="202"/>
      <c r="BZ57" s="202"/>
      <c r="CA57" s="202"/>
      <c r="CB57" s="202"/>
      <c r="CC57" s="202"/>
      <c r="CD57" s="202"/>
    </row>
    <row r="58" spans="1:82" ht="18" customHeight="1" thickTop="1" thickBot="1" x14ac:dyDescent="0.3">
      <c r="A58" s="123"/>
      <c r="B58" s="522" t="s">
        <v>216</v>
      </c>
      <c r="C58" s="431"/>
      <c r="D58" s="431"/>
      <c r="E58" s="431"/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Q58" s="431"/>
      <c r="R58" s="431"/>
      <c r="S58" s="431"/>
      <c r="T58" s="431"/>
      <c r="U58" s="431"/>
      <c r="V58" s="431"/>
      <c r="W58" s="431"/>
      <c r="X58" s="431"/>
      <c r="Y58" s="431"/>
      <c r="Z58" s="431"/>
      <c r="AA58" s="431"/>
      <c r="AB58" s="431"/>
      <c r="AC58" s="431"/>
      <c r="AD58" s="431"/>
      <c r="AE58" s="43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02"/>
      <c r="BP58" s="202"/>
      <c r="BQ58" s="202"/>
      <c r="BR58" s="202"/>
      <c r="BS58" s="202"/>
      <c r="BT58" s="202"/>
      <c r="BU58" s="202"/>
      <c r="BV58" s="202"/>
      <c r="BW58" s="202"/>
      <c r="BX58" s="202"/>
      <c r="BY58" s="202"/>
      <c r="BZ58" s="202"/>
      <c r="CA58" s="202"/>
      <c r="CB58" s="202"/>
      <c r="CC58" s="202"/>
      <c r="CD58" s="202"/>
    </row>
    <row r="59" spans="1:82" ht="18" customHeight="1" thickTop="1" thickBot="1" x14ac:dyDescent="0.3">
      <c r="A59" s="123"/>
      <c r="B59" s="17" t="s">
        <v>218</v>
      </c>
      <c r="C59" s="50"/>
      <c r="D59" s="50"/>
      <c r="E59" s="50"/>
      <c r="F59" s="50"/>
      <c r="G59" s="416"/>
      <c r="H59" s="417"/>
      <c r="I59" s="417"/>
      <c r="J59" s="417"/>
      <c r="K59" s="418"/>
      <c r="L59" s="126"/>
      <c r="M59" s="17" t="s">
        <v>63</v>
      </c>
      <c r="N59" s="34"/>
      <c r="O59" s="34"/>
      <c r="P59" s="34"/>
      <c r="Q59" s="127"/>
      <c r="R59" s="12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8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  <c r="BG59" s="202"/>
      <c r="BH59" s="202"/>
      <c r="BI59" s="202"/>
      <c r="BJ59" s="202"/>
      <c r="BK59" s="20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  <c r="BY59" s="202"/>
      <c r="BZ59" s="202"/>
      <c r="CA59" s="202"/>
      <c r="CB59" s="202"/>
      <c r="CC59" s="202"/>
      <c r="CD59" s="202"/>
    </row>
    <row r="60" spans="1:82" ht="18" customHeight="1" thickTop="1" thickBot="1" x14ac:dyDescent="0.3">
      <c r="A60" s="123"/>
      <c r="B60" s="17" t="s">
        <v>219</v>
      </c>
      <c r="C60" s="42"/>
      <c r="D60" s="42"/>
      <c r="E60" s="42"/>
      <c r="F60" s="42"/>
      <c r="G60" s="440"/>
      <c r="H60" s="433"/>
      <c r="I60" s="433"/>
      <c r="J60" s="433"/>
      <c r="K60" s="441"/>
      <c r="M60" s="118" t="str">
        <f>IF(G60="S osvětlením kabiny","Napětí: ",IF(G60="Tlačítkem","Napětí: ",IF(G60="Při poruše výtahu","Napětí:"," ")))</f>
        <v xml:space="preserve"> </v>
      </c>
      <c r="O60" s="426"/>
      <c r="P60" s="427"/>
      <c r="Q60" s="194" t="s">
        <v>48</v>
      </c>
      <c r="R60" s="32"/>
      <c r="S60" s="191" t="str">
        <f>IF(G60="Tlačítkem","Čas : "," ")</f>
        <v xml:space="preserve"> </v>
      </c>
      <c r="T60" s="184"/>
      <c r="U60" s="523"/>
      <c r="V60" s="523"/>
      <c r="W60" s="195" t="s">
        <v>139</v>
      </c>
      <c r="X60" s="32"/>
      <c r="Y60" s="32"/>
      <c r="Z60" s="32"/>
      <c r="AA60" s="32"/>
      <c r="AB60" s="32"/>
      <c r="AE60" s="14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  <c r="BI60" s="202"/>
      <c r="BJ60" s="202"/>
      <c r="BK60" s="202"/>
      <c r="BL60" s="202"/>
      <c r="BM60" s="202"/>
      <c r="BN60" s="202"/>
      <c r="BO60" s="202"/>
      <c r="BP60" s="202"/>
      <c r="BQ60" s="202"/>
      <c r="BR60" s="202"/>
      <c r="BS60" s="202"/>
      <c r="BT60" s="202"/>
      <c r="BU60" s="202"/>
      <c r="BV60" s="202"/>
      <c r="BW60" s="202"/>
      <c r="BX60" s="202"/>
      <c r="BY60" s="202"/>
      <c r="BZ60" s="202"/>
      <c r="CA60" s="202"/>
      <c r="CB60" s="202"/>
      <c r="CC60" s="202"/>
      <c r="CD60" s="202"/>
    </row>
    <row r="61" spans="1:82" ht="18" customHeight="1" thickTop="1" thickBot="1" x14ac:dyDescent="0.3">
      <c r="A61" s="123"/>
      <c r="B61" s="519"/>
      <c r="C61" s="520"/>
      <c r="D61" s="520"/>
      <c r="E61" s="520"/>
      <c r="F61" s="520"/>
      <c r="G61" s="520"/>
      <c r="H61" s="520"/>
      <c r="I61" s="520"/>
      <c r="J61" s="520"/>
      <c r="K61" s="520"/>
      <c r="L61" s="520"/>
      <c r="M61" s="520"/>
      <c r="N61" s="520"/>
      <c r="O61" s="520"/>
      <c r="P61" s="520"/>
      <c r="Q61" s="520"/>
      <c r="R61" s="520"/>
      <c r="S61" s="520"/>
      <c r="T61" s="520"/>
      <c r="U61" s="520"/>
      <c r="V61" s="520"/>
      <c r="W61" s="520"/>
      <c r="X61" s="520"/>
      <c r="Y61" s="520"/>
      <c r="Z61" s="520"/>
      <c r="AA61" s="520"/>
      <c r="AB61" s="520"/>
      <c r="AC61" s="520"/>
      <c r="AD61" s="520"/>
      <c r="AE61" s="521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02"/>
      <c r="BL61" s="202"/>
      <c r="BM61" s="202"/>
      <c r="BN61" s="202"/>
      <c r="BO61" s="202"/>
      <c r="BP61" s="202"/>
      <c r="BQ61" s="202"/>
      <c r="BR61" s="202"/>
      <c r="BS61" s="202"/>
      <c r="BT61" s="202"/>
      <c r="BU61" s="202"/>
      <c r="BV61" s="202"/>
      <c r="BW61" s="202"/>
      <c r="BX61" s="202"/>
      <c r="BY61" s="202"/>
      <c r="BZ61" s="202"/>
      <c r="CA61" s="202"/>
      <c r="CB61" s="202"/>
      <c r="CC61" s="202"/>
      <c r="CD61" s="202"/>
    </row>
    <row r="62" spans="1:82" ht="18" customHeight="1" thickTop="1" thickBot="1" x14ac:dyDescent="0.3">
      <c r="A62" s="123"/>
      <c r="B62" s="430" t="s">
        <v>115</v>
      </c>
      <c r="C62" s="431"/>
      <c r="D62" s="431"/>
      <c r="E62" s="431"/>
      <c r="F62" s="431"/>
      <c r="G62" s="431"/>
      <c r="H62" s="431"/>
      <c r="I62" s="431"/>
      <c r="J62" s="431"/>
      <c r="K62" s="431"/>
      <c r="L62" s="431"/>
      <c r="M62" s="431"/>
      <c r="N62" s="431"/>
      <c r="O62" s="431"/>
      <c r="P62" s="431"/>
      <c r="Q62" s="431"/>
      <c r="R62" s="431"/>
      <c r="S62" s="431"/>
      <c r="T62" s="431"/>
      <c r="U62" s="431"/>
      <c r="V62" s="431"/>
      <c r="W62" s="431"/>
      <c r="X62" s="431"/>
      <c r="Y62" s="431"/>
      <c r="Z62" s="431"/>
      <c r="AA62" s="431"/>
      <c r="AB62" s="431"/>
      <c r="AC62" s="431"/>
      <c r="AD62" s="431"/>
      <c r="AE62" s="43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2"/>
      <c r="BR62" s="202"/>
      <c r="BS62" s="202"/>
      <c r="BT62" s="202"/>
      <c r="BU62" s="202"/>
      <c r="BV62" s="202"/>
      <c r="BW62" s="202"/>
      <c r="BX62" s="202"/>
      <c r="BY62" s="202"/>
      <c r="BZ62" s="202"/>
      <c r="CA62" s="202"/>
      <c r="CB62" s="202"/>
      <c r="CC62" s="202"/>
      <c r="CD62" s="202"/>
    </row>
    <row r="63" spans="1:82" ht="18" customHeight="1" thickTop="1" thickBot="1" x14ac:dyDescent="0.3">
      <c r="A63" s="123"/>
      <c r="B63" s="25" t="s">
        <v>266</v>
      </c>
      <c r="C63" s="263"/>
      <c r="D63" s="116"/>
      <c r="E63" s="116"/>
      <c r="F63" s="416"/>
      <c r="G63" s="417"/>
      <c r="H63" s="417"/>
      <c r="I63" s="417"/>
      <c r="J63" s="417"/>
      <c r="K63" s="417"/>
      <c r="L63" s="418"/>
      <c r="M63" s="171"/>
      <c r="N63" s="24" t="s">
        <v>64</v>
      </c>
      <c r="O63" s="117"/>
      <c r="P63" s="188"/>
      <c r="Q63" s="440"/>
      <c r="R63" s="433"/>
      <c r="S63" s="433"/>
      <c r="T63" s="433"/>
      <c r="U63" s="433"/>
      <c r="V63" s="433"/>
      <c r="W63" s="433"/>
      <c r="X63" s="433"/>
      <c r="Y63" s="433"/>
      <c r="Z63" s="433"/>
      <c r="AA63" s="433"/>
      <c r="AB63" s="474" t="s">
        <v>65</v>
      </c>
      <c r="AC63" s="474"/>
      <c r="AD63" s="433"/>
      <c r="AE63" s="441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2"/>
      <c r="BS63" s="202"/>
      <c r="BT63" s="202"/>
      <c r="BU63" s="202"/>
      <c r="BV63" s="202"/>
      <c r="BW63" s="202"/>
      <c r="BX63" s="202"/>
      <c r="BY63" s="202"/>
      <c r="BZ63" s="202"/>
      <c r="CA63" s="202"/>
      <c r="CB63" s="202"/>
      <c r="CC63" s="202"/>
      <c r="CD63" s="202"/>
    </row>
    <row r="64" spans="1:82" ht="18" customHeight="1" thickTop="1" thickBot="1" x14ac:dyDescent="0.3">
      <c r="A64" s="123"/>
      <c r="B64" s="119" t="s">
        <v>267</v>
      </c>
      <c r="C64" s="26"/>
      <c r="D64" s="26"/>
      <c r="E64" s="27"/>
      <c r="F64" s="440"/>
      <c r="G64" s="433"/>
      <c r="H64" s="433"/>
      <c r="I64" s="433"/>
      <c r="J64" s="433"/>
      <c r="K64" s="433"/>
      <c r="L64" s="441"/>
      <c r="M64" s="127"/>
      <c r="N64" s="24" t="s">
        <v>66</v>
      </c>
      <c r="O64" s="159"/>
      <c r="P64" s="141"/>
      <c r="Q64" s="141"/>
      <c r="R64" s="141"/>
      <c r="S64" s="141"/>
      <c r="T64" s="127"/>
      <c r="U64" s="127"/>
      <c r="V64" s="128"/>
      <c r="W64" s="127"/>
      <c r="X64" s="127"/>
      <c r="Y64" s="171"/>
      <c r="Z64" s="127"/>
      <c r="AA64" s="416"/>
      <c r="AB64" s="417"/>
      <c r="AC64" s="417"/>
      <c r="AD64" s="417"/>
      <c r="AE64" s="418"/>
      <c r="AF64" s="202"/>
      <c r="AG64" s="202"/>
      <c r="AH64" s="202"/>
      <c r="AI64" s="538" t="s">
        <v>271</v>
      </c>
      <c r="AJ64" s="539"/>
      <c r="AK64" s="539"/>
      <c r="AL64" s="539"/>
      <c r="AM64" s="539"/>
      <c r="AN64" s="539"/>
      <c r="AO64" s="539"/>
      <c r="AP64" s="539"/>
      <c r="AQ64" s="539"/>
      <c r="AR64" s="539"/>
      <c r="AS64" s="539"/>
      <c r="AT64" s="539"/>
      <c r="AU64" s="539"/>
      <c r="AV64" s="539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2"/>
      <c r="BS64" s="202"/>
      <c r="BT64" s="202"/>
      <c r="BU64" s="202"/>
      <c r="BV64" s="202"/>
      <c r="BW64" s="202"/>
      <c r="BX64" s="202"/>
      <c r="BY64" s="202"/>
      <c r="BZ64" s="202"/>
      <c r="CA64" s="202"/>
      <c r="CB64" s="202"/>
      <c r="CC64" s="202"/>
      <c r="CD64" s="202"/>
    </row>
    <row r="65" spans="1:82" ht="18" customHeight="1" thickTop="1" thickBot="1" x14ac:dyDescent="0.3">
      <c r="A65" s="123"/>
      <c r="B65" s="119" t="s">
        <v>268</v>
      </c>
      <c r="C65" s="56"/>
      <c r="D65" s="56"/>
      <c r="E65" s="44"/>
      <c r="F65" s="440"/>
      <c r="G65" s="433"/>
      <c r="H65" s="433"/>
      <c r="I65" s="433"/>
      <c r="J65" s="433"/>
      <c r="K65" s="433"/>
      <c r="L65" s="441"/>
      <c r="M65" s="127"/>
      <c r="N65" s="121" t="s">
        <v>67</v>
      </c>
      <c r="O65" s="155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27"/>
      <c r="AA65" s="440"/>
      <c r="AB65" s="433"/>
      <c r="AC65" s="433"/>
      <c r="AD65" s="477"/>
      <c r="AE65" s="446"/>
      <c r="AF65" s="202"/>
      <c r="AG65" s="202"/>
      <c r="AH65" s="202"/>
      <c r="AI65" s="539"/>
      <c r="AJ65" s="539"/>
      <c r="AK65" s="539"/>
      <c r="AL65" s="539"/>
      <c r="AM65" s="539"/>
      <c r="AN65" s="539"/>
      <c r="AO65" s="539"/>
      <c r="AP65" s="539"/>
      <c r="AQ65" s="539"/>
      <c r="AR65" s="539"/>
      <c r="AS65" s="539"/>
      <c r="AT65" s="539"/>
      <c r="AU65" s="539"/>
      <c r="AV65" s="539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2"/>
      <c r="BR65" s="202"/>
      <c r="BS65" s="202"/>
      <c r="BT65" s="202"/>
      <c r="BU65" s="202"/>
      <c r="BV65" s="202"/>
      <c r="BW65" s="202"/>
      <c r="BX65" s="202"/>
      <c r="BY65" s="202"/>
      <c r="BZ65" s="202"/>
      <c r="CA65" s="202"/>
      <c r="CB65" s="202"/>
      <c r="CC65" s="202"/>
      <c r="CD65" s="202"/>
    </row>
    <row r="66" spans="1:82" ht="18" customHeight="1" thickTop="1" thickBot="1" x14ac:dyDescent="0.3">
      <c r="A66" s="123"/>
      <c r="B66" s="31" t="s">
        <v>68</v>
      </c>
      <c r="C66" s="26"/>
      <c r="D66" s="26"/>
      <c r="E66" s="165"/>
      <c r="F66" s="126"/>
      <c r="G66" s="126"/>
      <c r="H66" s="126"/>
      <c r="I66" s="126"/>
      <c r="J66" s="143"/>
      <c r="K66" s="433"/>
      <c r="L66" s="441"/>
      <c r="M66" s="127"/>
      <c r="N66" s="31" t="str">
        <f>IF(G33="Synchronní","Spínač test brzd: "," ")</f>
        <v xml:space="preserve"> </v>
      </c>
      <c r="O66" s="141"/>
      <c r="P66" s="127"/>
      <c r="Q66" s="141"/>
      <c r="R66" s="128"/>
      <c r="T66" s="427"/>
      <c r="U66" s="442"/>
      <c r="W66" s="31" t="s">
        <v>217</v>
      </c>
      <c r="Y66" s="127"/>
      <c r="Z66" s="171"/>
      <c r="AA66" s="129"/>
      <c r="AB66" s="155"/>
      <c r="AC66" s="140"/>
      <c r="AD66" s="440"/>
      <c r="AE66" s="441"/>
      <c r="AF66" s="202"/>
      <c r="AG66" s="202"/>
      <c r="AH66" s="202"/>
      <c r="AI66" s="539"/>
      <c r="AJ66" s="539"/>
      <c r="AK66" s="539"/>
      <c r="AL66" s="539"/>
      <c r="AM66" s="539"/>
      <c r="AN66" s="539"/>
      <c r="AO66" s="539"/>
      <c r="AP66" s="539"/>
      <c r="AQ66" s="539"/>
      <c r="AR66" s="539"/>
      <c r="AS66" s="539"/>
      <c r="AT66" s="539"/>
      <c r="AU66" s="539"/>
      <c r="AV66" s="539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202"/>
      <c r="BQ66" s="202"/>
      <c r="BR66" s="202"/>
      <c r="BS66" s="202"/>
      <c r="BT66" s="202"/>
      <c r="BU66" s="202"/>
      <c r="BV66" s="202"/>
      <c r="BW66" s="202"/>
      <c r="BX66" s="202"/>
      <c r="BY66" s="202"/>
      <c r="BZ66" s="202"/>
      <c r="CA66" s="202"/>
      <c r="CB66" s="202"/>
      <c r="CC66" s="202"/>
      <c r="CD66" s="202"/>
    </row>
    <row r="67" spans="1:82" ht="18" customHeight="1" thickTop="1" thickBot="1" x14ac:dyDescent="0.3">
      <c r="A67" s="123"/>
      <c r="B67" s="172" t="s">
        <v>70</v>
      </c>
      <c r="C67" s="173"/>
      <c r="D67" s="173"/>
      <c r="E67" s="173"/>
      <c r="F67" s="26"/>
      <c r="G67" s="26"/>
      <c r="H67" s="26"/>
      <c r="I67" s="26"/>
      <c r="J67" s="165"/>
      <c r="K67" s="477"/>
      <c r="L67" s="446"/>
      <c r="N67" s="31" t="s">
        <v>118</v>
      </c>
      <c r="O67" s="37"/>
      <c r="P67" s="37"/>
      <c r="Q67" s="37"/>
      <c r="T67" s="477"/>
      <c r="U67" s="446"/>
      <c r="W67" s="31" t="s">
        <v>69</v>
      </c>
      <c r="X67" s="37"/>
      <c r="Y67" s="37"/>
      <c r="Z67" s="37"/>
      <c r="AA67" s="37"/>
      <c r="AB67" s="37"/>
      <c r="AC67" s="37"/>
      <c r="AD67" s="445"/>
      <c r="AE67" s="446"/>
      <c r="AF67" s="202"/>
      <c r="AG67" s="202"/>
      <c r="AH67" s="329"/>
      <c r="AI67" s="539"/>
      <c r="AJ67" s="539"/>
      <c r="AK67" s="539"/>
      <c r="AL67" s="539"/>
      <c r="AM67" s="539"/>
      <c r="AN67" s="539"/>
      <c r="AO67" s="539"/>
      <c r="AP67" s="539"/>
      <c r="AQ67" s="539"/>
      <c r="AR67" s="539"/>
      <c r="AS67" s="539"/>
      <c r="AT67" s="539"/>
      <c r="AU67" s="539"/>
      <c r="AV67" s="539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2"/>
      <c r="BS67" s="202"/>
      <c r="BT67" s="202"/>
      <c r="BU67" s="202"/>
      <c r="BV67" s="202"/>
      <c r="BW67" s="202"/>
      <c r="BX67" s="202"/>
      <c r="BY67" s="202"/>
      <c r="BZ67" s="202"/>
      <c r="CA67" s="202"/>
      <c r="CB67" s="202"/>
      <c r="CC67" s="202"/>
      <c r="CD67" s="202"/>
    </row>
    <row r="68" spans="1:82" ht="18" customHeight="1" thickTop="1" thickBot="1" x14ac:dyDescent="0.3">
      <c r="A68" s="123"/>
      <c r="B68" s="323" t="s">
        <v>149</v>
      </c>
      <c r="C68" s="140"/>
      <c r="D68" s="140"/>
      <c r="E68" s="140"/>
      <c r="F68" s="140"/>
      <c r="G68" s="140"/>
      <c r="H68" s="140"/>
      <c r="I68" s="140"/>
      <c r="J68" s="143"/>
      <c r="K68" s="433"/>
      <c r="L68" s="441"/>
      <c r="M68" s="140"/>
      <c r="N68" s="58" t="s">
        <v>156</v>
      </c>
      <c r="O68" s="140"/>
      <c r="P68" s="140"/>
      <c r="Q68" s="140"/>
      <c r="R68" s="143"/>
      <c r="T68" s="433"/>
      <c r="U68" s="441"/>
      <c r="X68" s="140"/>
      <c r="Y68" s="140"/>
      <c r="Z68" s="140"/>
      <c r="AA68" s="140"/>
      <c r="AB68" s="140"/>
      <c r="AC68" s="140"/>
      <c r="AD68" s="140"/>
      <c r="AE68" s="143"/>
      <c r="AF68" s="202"/>
      <c r="AG68" s="202"/>
      <c r="AH68" s="329"/>
      <c r="AI68" s="539"/>
      <c r="AJ68" s="539"/>
      <c r="AK68" s="539"/>
      <c r="AL68" s="539"/>
      <c r="AM68" s="539"/>
      <c r="AN68" s="539"/>
      <c r="AO68" s="539"/>
      <c r="AP68" s="539"/>
      <c r="AQ68" s="539"/>
      <c r="AR68" s="539"/>
      <c r="AS68" s="539"/>
      <c r="AT68" s="539"/>
      <c r="AU68" s="539"/>
      <c r="AV68" s="539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2"/>
      <c r="BS68" s="202"/>
      <c r="BT68" s="202"/>
      <c r="BU68" s="202"/>
      <c r="BV68" s="202"/>
      <c r="BW68" s="202"/>
      <c r="BX68" s="202"/>
      <c r="BY68" s="202"/>
      <c r="BZ68" s="202"/>
      <c r="CA68" s="202"/>
      <c r="CB68" s="202"/>
      <c r="CC68" s="202"/>
      <c r="CD68" s="202"/>
    </row>
    <row r="69" spans="1:82" ht="18" customHeight="1" thickTop="1" thickBot="1" x14ac:dyDescent="0.3">
      <c r="A69" s="123"/>
      <c r="B69" s="323" t="s">
        <v>265</v>
      </c>
      <c r="C69" s="127"/>
      <c r="D69" s="127"/>
      <c r="E69" s="127"/>
      <c r="F69" s="127"/>
      <c r="G69" s="127"/>
      <c r="H69" s="127"/>
      <c r="I69" s="127"/>
      <c r="J69" s="413"/>
      <c r="K69" s="433"/>
      <c r="L69" s="441"/>
      <c r="M69" s="127"/>
      <c r="N69" s="58" t="str">
        <f>IF(K69="ANO","Šachetní cop instalace: "," ")</f>
        <v xml:space="preserve"> </v>
      </c>
      <c r="O69" s="127"/>
      <c r="P69" s="127"/>
      <c r="Q69" s="127"/>
      <c r="R69" s="127"/>
      <c r="T69" s="427"/>
      <c r="U69" s="442"/>
      <c r="X69" s="127"/>
      <c r="Y69" s="127"/>
      <c r="Z69" s="127"/>
      <c r="AA69" s="127"/>
      <c r="AB69" s="127"/>
      <c r="AC69" s="127"/>
      <c r="AD69" s="127"/>
      <c r="AE69" s="128"/>
      <c r="AF69" s="202"/>
      <c r="AG69" s="202"/>
      <c r="AH69" s="329"/>
      <c r="AI69" s="539"/>
      <c r="AJ69" s="539"/>
      <c r="AK69" s="539"/>
      <c r="AL69" s="539"/>
      <c r="AM69" s="539"/>
      <c r="AN69" s="539"/>
      <c r="AO69" s="539"/>
      <c r="AP69" s="539"/>
      <c r="AQ69" s="539"/>
      <c r="AR69" s="539"/>
      <c r="AS69" s="539"/>
      <c r="AT69" s="539"/>
      <c r="AU69" s="539"/>
      <c r="AV69" s="539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2"/>
      <c r="BS69" s="202"/>
      <c r="BT69" s="202"/>
      <c r="BU69" s="202"/>
      <c r="BV69" s="202"/>
      <c r="BW69" s="202"/>
      <c r="BX69" s="202"/>
      <c r="BY69" s="202"/>
      <c r="BZ69" s="202"/>
      <c r="CA69" s="202"/>
      <c r="CB69" s="202"/>
      <c r="CC69" s="202"/>
      <c r="CD69" s="202"/>
    </row>
    <row r="70" spans="1:82" ht="18" customHeight="1" thickTop="1" thickBot="1" x14ac:dyDescent="0.3">
      <c r="A70" s="123"/>
      <c r="B70" s="464"/>
      <c r="C70" s="428"/>
      <c r="D70" s="428"/>
      <c r="E70" s="428"/>
      <c r="F70" s="428"/>
      <c r="G70" s="428"/>
      <c r="H70" s="428"/>
      <c r="I70" s="428"/>
      <c r="J70" s="428"/>
      <c r="K70" s="428"/>
      <c r="L70" s="428"/>
      <c r="M70" s="428"/>
      <c r="N70" s="428"/>
      <c r="O70" s="428"/>
      <c r="P70" s="428"/>
      <c r="Q70" s="428"/>
      <c r="R70" s="428"/>
      <c r="S70" s="428"/>
      <c r="T70" s="428"/>
      <c r="U70" s="428"/>
      <c r="V70" s="428"/>
      <c r="W70" s="428"/>
      <c r="X70" s="428"/>
      <c r="Y70" s="428"/>
      <c r="Z70" s="428"/>
      <c r="AA70" s="428"/>
      <c r="AB70" s="428"/>
      <c r="AC70" s="428"/>
      <c r="AD70" s="428"/>
      <c r="AE70" s="429"/>
      <c r="AF70" s="202"/>
      <c r="AG70" s="202"/>
      <c r="AH70" s="329"/>
      <c r="AI70" s="539"/>
      <c r="AJ70" s="539"/>
      <c r="AK70" s="539"/>
      <c r="AL70" s="539"/>
      <c r="AM70" s="539"/>
      <c r="AN70" s="539"/>
      <c r="AO70" s="539"/>
      <c r="AP70" s="539"/>
      <c r="AQ70" s="539"/>
      <c r="AR70" s="539"/>
      <c r="AS70" s="539"/>
      <c r="AT70" s="539"/>
      <c r="AU70" s="539"/>
      <c r="AV70" s="539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  <c r="BI70" s="202"/>
      <c r="BJ70" s="202"/>
      <c r="BK70" s="202"/>
      <c r="BL70" s="202"/>
      <c r="BM70" s="202"/>
      <c r="BN70" s="202"/>
      <c r="BO70" s="202"/>
      <c r="BP70" s="202"/>
      <c r="BQ70" s="202"/>
      <c r="BR70" s="202"/>
      <c r="BS70" s="202"/>
      <c r="BT70" s="202"/>
      <c r="BU70" s="202"/>
      <c r="BV70" s="202"/>
      <c r="BW70" s="202"/>
      <c r="BX70" s="202"/>
      <c r="BY70" s="202"/>
      <c r="BZ70" s="202"/>
      <c r="CA70" s="202"/>
      <c r="CB70" s="202"/>
      <c r="CC70" s="202"/>
      <c r="CD70" s="202"/>
    </row>
    <row r="71" spans="1:82" ht="18" customHeight="1" thickTop="1" thickBot="1" x14ac:dyDescent="0.3">
      <c r="A71" s="123"/>
      <c r="B71" s="430" t="s">
        <v>71</v>
      </c>
      <c r="C71" s="522"/>
      <c r="D71" s="522"/>
      <c r="E71" s="522"/>
      <c r="F71" s="522"/>
      <c r="G71" s="522"/>
      <c r="H71" s="522"/>
      <c r="I71" s="522"/>
      <c r="J71" s="522"/>
      <c r="K71" s="522"/>
      <c r="L71" s="522"/>
      <c r="M71" s="522"/>
      <c r="N71" s="522"/>
      <c r="O71" s="522"/>
      <c r="P71" s="253"/>
      <c r="Q71" s="254"/>
      <c r="R71" s="522" t="s">
        <v>72</v>
      </c>
      <c r="S71" s="522"/>
      <c r="T71" s="522"/>
      <c r="U71" s="522"/>
      <c r="V71" s="522"/>
      <c r="W71" s="522"/>
      <c r="X71" s="522"/>
      <c r="Y71" s="522"/>
      <c r="Z71" s="522"/>
      <c r="AA71" s="522"/>
      <c r="AB71" s="522"/>
      <c r="AC71" s="522"/>
      <c r="AD71" s="522"/>
      <c r="AE71" s="524"/>
      <c r="AF71" s="202"/>
      <c r="AG71" s="202"/>
      <c r="AH71" s="329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  <c r="BF71" s="202"/>
      <c r="BG71" s="202"/>
      <c r="BH71" s="202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2"/>
      <c r="BU71" s="202"/>
      <c r="BV71" s="202"/>
      <c r="BW71" s="202"/>
      <c r="BX71" s="202"/>
      <c r="BY71" s="202"/>
      <c r="BZ71" s="202"/>
      <c r="CA71" s="202"/>
      <c r="CB71" s="202"/>
      <c r="CC71" s="202"/>
      <c r="CD71" s="202"/>
    </row>
    <row r="72" spans="1:82" ht="18" customHeight="1" thickTop="1" thickBot="1" x14ac:dyDescent="0.3">
      <c r="A72" s="123"/>
      <c r="B72" s="106" t="s">
        <v>73</v>
      </c>
      <c r="C72" s="173"/>
      <c r="D72" s="173"/>
      <c r="E72" s="27"/>
      <c r="F72" s="434"/>
      <c r="G72" s="435"/>
      <c r="H72" s="435"/>
      <c r="I72" s="435"/>
      <c r="J72" s="435"/>
      <c r="K72" s="435"/>
      <c r="L72" s="435"/>
      <c r="M72" s="435"/>
      <c r="N72" s="435"/>
      <c r="O72" s="435"/>
      <c r="P72" s="436"/>
      <c r="Q72" s="140"/>
      <c r="R72" s="119" t="s">
        <v>73</v>
      </c>
      <c r="S72" s="140"/>
      <c r="T72" s="141"/>
      <c r="U72" s="141"/>
      <c r="V72" s="139"/>
      <c r="W72" s="434"/>
      <c r="X72" s="435"/>
      <c r="Y72" s="435"/>
      <c r="Z72" s="435"/>
      <c r="AA72" s="435"/>
      <c r="AB72" s="435"/>
      <c r="AC72" s="435"/>
      <c r="AD72" s="435"/>
      <c r="AE72" s="436"/>
      <c r="AF72" s="202"/>
      <c r="AG72" s="202"/>
      <c r="AH72" s="329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  <c r="BF72" s="202"/>
      <c r="BG72" s="202"/>
      <c r="BH72" s="202"/>
      <c r="BI72" s="202"/>
      <c r="BJ72" s="202"/>
      <c r="BK72" s="202"/>
      <c r="BL72" s="202"/>
      <c r="BM72" s="202"/>
      <c r="BN72" s="202"/>
      <c r="BO72" s="202"/>
      <c r="BP72" s="202"/>
      <c r="BQ72" s="202"/>
      <c r="BR72" s="202"/>
      <c r="BS72" s="202"/>
      <c r="BT72" s="202"/>
      <c r="BU72" s="202"/>
      <c r="BV72" s="202"/>
      <c r="BW72" s="202"/>
      <c r="BX72" s="202"/>
      <c r="BY72" s="202"/>
      <c r="BZ72" s="202"/>
      <c r="CA72" s="202"/>
      <c r="CB72" s="202"/>
      <c r="CC72" s="202"/>
      <c r="CD72" s="202"/>
    </row>
    <row r="73" spans="1:82" ht="18" customHeight="1" thickTop="1" thickBot="1" x14ac:dyDescent="0.3">
      <c r="A73" s="123"/>
      <c r="B73" s="106" t="s">
        <v>270</v>
      </c>
      <c r="C73" s="173"/>
      <c r="D73" s="173"/>
      <c r="E73" s="173"/>
      <c r="F73" s="40"/>
      <c r="G73" s="40"/>
      <c r="H73" s="27"/>
      <c r="I73" s="440"/>
      <c r="J73" s="441"/>
      <c r="K73" s="700" t="s">
        <v>36</v>
      </c>
      <c r="L73" s="28"/>
      <c r="M73" s="161"/>
      <c r="N73" s="147"/>
      <c r="O73" s="164"/>
      <c r="P73" s="157"/>
      <c r="Q73" s="163"/>
      <c r="R73" s="106" t="s">
        <v>74</v>
      </c>
      <c r="S73" s="37"/>
      <c r="T73" s="37"/>
      <c r="U73" s="37"/>
      <c r="V73" s="164"/>
      <c r="W73" s="440"/>
      <c r="X73" s="441"/>
      <c r="Y73" s="183" t="s">
        <v>36</v>
      </c>
      <c r="Z73" s="161"/>
      <c r="AA73" s="147"/>
      <c r="AB73" s="147"/>
      <c r="AC73" s="161"/>
      <c r="AD73" s="161"/>
      <c r="AE73" s="147"/>
      <c r="AF73" s="202"/>
      <c r="AG73" s="202"/>
      <c r="AH73" s="329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02"/>
      <c r="BL73" s="202"/>
      <c r="BM73" s="202"/>
      <c r="BN73" s="202"/>
      <c r="BO73" s="202"/>
      <c r="BP73" s="202"/>
      <c r="BQ73" s="202"/>
      <c r="BR73" s="202"/>
      <c r="BS73" s="202"/>
      <c r="BT73" s="202"/>
      <c r="BU73" s="202"/>
      <c r="BV73" s="202"/>
      <c r="BW73" s="202"/>
      <c r="BX73" s="202"/>
      <c r="BY73" s="202"/>
      <c r="BZ73" s="202"/>
      <c r="CA73" s="202"/>
      <c r="CB73" s="202"/>
      <c r="CC73" s="202"/>
      <c r="CD73" s="202"/>
    </row>
    <row r="74" spans="1:82" ht="18" customHeight="1" thickTop="1" thickBot="1" x14ac:dyDescent="0.3">
      <c r="A74" s="123"/>
      <c r="B74" s="17" t="s">
        <v>269</v>
      </c>
      <c r="C74" s="173"/>
      <c r="D74" s="173"/>
      <c r="E74" s="173"/>
      <c r="F74" s="173"/>
      <c r="G74" s="173"/>
      <c r="H74" s="27"/>
      <c r="I74" s="433"/>
      <c r="J74" s="441"/>
      <c r="K74" s="27"/>
      <c r="L74" s="28"/>
      <c r="M74" s="161"/>
      <c r="N74" s="161"/>
      <c r="O74" s="161"/>
      <c r="P74" s="136"/>
      <c r="Q74" s="37"/>
      <c r="R74" s="17" t="s">
        <v>75</v>
      </c>
      <c r="S74" s="37"/>
      <c r="T74" s="37"/>
      <c r="U74" s="37"/>
      <c r="V74" s="157"/>
      <c r="W74" s="445"/>
      <c r="X74" s="477"/>
      <c r="Y74" s="477"/>
      <c r="Z74" s="477"/>
      <c r="AA74" s="477"/>
      <c r="AB74" s="446"/>
      <c r="AC74" s="143"/>
      <c r="AE74" s="142"/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02"/>
      <c r="CB74" s="202"/>
      <c r="CC74" s="202"/>
      <c r="CD74" s="202"/>
    </row>
    <row r="75" spans="1:82" ht="18" customHeight="1" thickTop="1" thickBot="1" x14ac:dyDescent="0.3">
      <c r="A75" s="123"/>
      <c r="B75" s="174" t="s">
        <v>76</v>
      </c>
      <c r="C75" s="28"/>
      <c r="D75" s="28"/>
      <c r="E75" s="28"/>
      <c r="F75" s="28"/>
      <c r="G75" s="28"/>
      <c r="H75" s="416"/>
      <c r="I75" s="417"/>
      <c r="J75" s="417"/>
      <c r="K75" s="417"/>
      <c r="L75" s="418"/>
      <c r="N75" s="464"/>
      <c r="O75" s="429"/>
      <c r="P75" s="196" t="s">
        <v>36</v>
      </c>
      <c r="Q75" s="161"/>
      <c r="R75" s="161"/>
      <c r="S75" s="161"/>
      <c r="T75" s="161"/>
      <c r="U75" s="161"/>
      <c r="V75" s="147"/>
      <c r="W75" s="161"/>
      <c r="X75" s="161"/>
      <c r="Y75" s="161"/>
      <c r="Z75" s="161"/>
      <c r="AA75" s="161"/>
      <c r="AB75" s="161"/>
      <c r="AC75" s="161"/>
      <c r="AD75" s="161"/>
      <c r="AE75" s="147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2"/>
      <c r="BV75" s="202"/>
      <c r="BW75" s="202"/>
      <c r="BX75" s="202"/>
      <c r="BY75" s="202"/>
      <c r="BZ75" s="202"/>
      <c r="CA75" s="202"/>
      <c r="CB75" s="202"/>
      <c r="CC75" s="202"/>
      <c r="CD75" s="202"/>
    </row>
    <row r="76" spans="1:82" ht="18" customHeight="1" thickTop="1" thickBot="1" x14ac:dyDescent="0.3">
      <c r="A76" s="123"/>
      <c r="B76" s="419" t="s">
        <v>261</v>
      </c>
      <c r="C76" s="420"/>
      <c r="D76" s="420"/>
      <c r="E76" s="420"/>
      <c r="F76" s="420"/>
      <c r="G76" s="28"/>
      <c r="H76" s="416"/>
      <c r="I76" s="417"/>
      <c r="J76" s="417"/>
      <c r="K76" s="417"/>
      <c r="L76" s="418"/>
      <c r="N76" s="410"/>
      <c r="O76" s="410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47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202"/>
      <c r="BJ76" s="202"/>
      <c r="BK76" s="202"/>
      <c r="BL76" s="202"/>
      <c r="BM76" s="202"/>
      <c r="BN76" s="202"/>
      <c r="BO76" s="202"/>
      <c r="BP76" s="202"/>
      <c r="BQ76" s="202"/>
      <c r="BR76" s="202"/>
      <c r="BS76" s="202"/>
      <c r="BT76" s="202"/>
      <c r="BU76" s="202"/>
      <c r="BV76" s="202"/>
      <c r="BW76" s="202"/>
      <c r="BX76" s="202"/>
      <c r="BY76" s="202"/>
      <c r="BZ76" s="202"/>
      <c r="CA76" s="202"/>
      <c r="CB76" s="202"/>
      <c r="CC76" s="202"/>
      <c r="CD76" s="202"/>
    </row>
    <row r="77" spans="1:82" ht="18" customHeight="1" thickTop="1" thickBot="1" x14ac:dyDescent="0.3">
      <c r="A77" s="123"/>
      <c r="B77" s="426"/>
      <c r="C77" s="427"/>
      <c r="D77" s="427"/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7"/>
      <c r="AA77" s="427"/>
      <c r="AB77" s="427"/>
      <c r="AC77" s="427"/>
      <c r="AD77" s="427"/>
      <c r="AE77" s="44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  <c r="BF77" s="202"/>
      <c r="BG77" s="202"/>
      <c r="BH77" s="202"/>
      <c r="BI77" s="202"/>
      <c r="BJ77" s="202"/>
      <c r="BK77" s="202"/>
      <c r="BL77" s="202"/>
      <c r="BM77" s="202"/>
      <c r="BN77" s="202"/>
      <c r="BO77" s="202"/>
      <c r="BP77" s="202"/>
      <c r="BQ77" s="202"/>
      <c r="BR77" s="202"/>
      <c r="BS77" s="202"/>
      <c r="BT77" s="202"/>
      <c r="BU77" s="202"/>
      <c r="BV77" s="202"/>
      <c r="BW77" s="202"/>
      <c r="BX77" s="202"/>
      <c r="BY77" s="202"/>
      <c r="BZ77" s="202"/>
      <c r="CA77" s="202"/>
      <c r="CB77" s="202"/>
      <c r="CC77" s="202"/>
      <c r="CD77" s="202"/>
    </row>
    <row r="78" spans="1:82" ht="18" customHeight="1" thickTop="1" thickBot="1" x14ac:dyDescent="0.3">
      <c r="A78" s="123"/>
      <c r="B78" s="517" t="s">
        <v>145</v>
      </c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N78" s="508"/>
      <c r="O78" s="508"/>
      <c r="P78" s="508"/>
      <c r="Q78" s="508"/>
      <c r="R78" s="508"/>
      <c r="S78" s="508"/>
      <c r="T78" s="508"/>
      <c r="U78" s="508"/>
      <c r="V78" s="508"/>
      <c r="W78" s="508"/>
      <c r="X78" s="508"/>
      <c r="Y78" s="508"/>
      <c r="Z78" s="508"/>
      <c r="AA78" s="508"/>
      <c r="AB78" s="508"/>
      <c r="AC78" s="508"/>
      <c r="AD78" s="508"/>
      <c r="AE78" s="518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202"/>
      <c r="BP78" s="202"/>
      <c r="BQ78" s="202"/>
      <c r="BR78" s="202"/>
      <c r="BS78" s="202"/>
      <c r="BT78" s="202"/>
      <c r="BU78" s="202"/>
      <c r="BV78" s="202"/>
      <c r="BW78" s="202"/>
      <c r="BX78" s="202"/>
      <c r="BY78" s="202"/>
      <c r="BZ78" s="202"/>
      <c r="CA78" s="202"/>
      <c r="CB78" s="202"/>
      <c r="CC78" s="202"/>
      <c r="CD78" s="202"/>
    </row>
    <row r="79" spans="1:82" ht="18" customHeight="1" thickTop="1" thickBot="1" x14ac:dyDescent="0.3">
      <c r="A79" s="123"/>
      <c r="B79" s="71" t="s">
        <v>77</v>
      </c>
      <c r="C79" s="40"/>
      <c r="D79" s="40"/>
      <c r="E79" s="40"/>
      <c r="F79" s="40"/>
      <c r="G79" s="40"/>
      <c r="H79" s="40"/>
      <c r="I79" s="40"/>
      <c r="J79" s="440"/>
      <c r="K79" s="433"/>
      <c r="L79" s="433"/>
      <c r="M79" s="433"/>
      <c r="N79" s="433"/>
      <c r="O79" s="441"/>
      <c r="P79" s="163"/>
      <c r="Q79" s="163"/>
      <c r="R79" s="106" t="s">
        <v>78</v>
      </c>
      <c r="S79" s="141"/>
      <c r="T79" s="141"/>
      <c r="U79" s="141"/>
      <c r="V79" s="141"/>
      <c r="W79" s="141"/>
      <c r="X79" s="141"/>
      <c r="Y79" s="127"/>
      <c r="Z79" s="127"/>
      <c r="AC79" s="440"/>
      <c r="AD79" s="441"/>
      <c r="AE79" s="157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  <c r="BF79" s="202"/>
      <c r="BG79" s="202"/>
      <c r="BH79" s="202"/>
      <c r="BI79" s="202"/>
      <c r="BJ79" s="202"/>
      <c r="BK79" s="202"/>
      <c r="BL79" s="202"/>
      <c r="BM79" s="202"/>
      <c r="BN79" s="202"/>
      <c r="BO79" s="202"/>
      <c r="BP79" s="202"/>
      <c r="BQ79" s="202"/>
      <c r="BR79" s="202"/>
      <c r="BS79" s="202"/>
      <c r="BT79" s="202"/>
      <c r="BU79" s="202"/>
      <c r="BV79" s="202"/>
      <c r="BW79" s="202"/>
      <c r="BX79" s="202"/>
      <c r="BY79" s="202"/>
      <c r="BZ79" s="202"/>
      <c r="CA79" s="202"/>
      <c r="CB79" s="202"/>
      <c r="CC79" s="202"/>
      <c r="CD79" s="202"/>
    </row>
    <row r="80" spans="1:82" ht="18" customHeight="1" thickTop="1" thickBot="1" x14ac:dyDescent="0.3">
      <c r="A80" s="123"/>
      <c r="B80" s="106" t="s">
        <v>214</v>
      </c>
      <c r="C80" s="26"/>
      <c r="D80" s="26"/>
      <c r="E80" s="26"/>
      <c r="F80" s="26"/>
      <c r="G80" s="26"/>
      <c r="H80" s="26"/>
      <c r="I80" s="26"/>
      <c r="J80" s="26"/>
      <c r="L80" s="440"/>
      <c r="M80" s="433"/>
      <c r="N80" s="151"/>
      <c r="P80" s="141"/>
      <c r="Q80" s="141"/>
      <c r="R80" s="106" t="s">
        <v>79</v>
      </c>
      <c r="S80" s="141"/>
      <c r="T80" s="141"/>
      <c r="U80" s="141"/>
      <c r="V80" s="141"/>
      <c r="W80" s="141"/>
      <c r="X80" s="141"/>
      <c r="Y80" s="141"/>
      <c r="Z80" s="141"/>
      <c r="AC80" s="440"/>
      <c r="AD80" s="441"/>
      <c r="AE80" s="188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  <c r="BF80" s="202"/>
      <c r="BG80" s="202"/>
      <c r="BH80" s="202"/>
      <c r="BI80" s="202"/>
      <c r="BJ80" s="202"/>
      <c r="BK80" s="202"/>
      <c r="BL80" s="202"/>
      <c r="BM80" s="202"/>
      <c r="BN80" s="202"/>
      <c r="BO80" s="202"/>
      <c r="BP80" s="202"/>
      <c r="BQ80" s="202"/>
      <c r="BR80" s="202"/>
      <c r="BS80" s="202"/>
      <c r="BT80" s="202"/>
      <c r="BU80" s="202"/>
      <c r="BV80" s="202"/>
      <c r="BW80" s="202"/>
      <c r="BX80" s="202"/>
      <c r="BY80" s="202"/>
      <c r="BZ80" s="202"/>
      <c r="CA80" s="202"/>
      <c r="CB80" s="202"/>
      <c r="CC80" s="202"/>
      <c r="CD80" s="202"/>
    </row>
    <row r="81" spans="1:82" ht="18" customHeight="1" thickTop="1" thickBot="1" x14ac:dyDescent="0.3">
      <c r="A81" s="123"/>
      <c r="B81" s="166" t="s">
        <v>282</v>
      </c>
      <c r="C81" s="125"/>
      <c r="D81" s="125"/>
      <c r="E81" s="125"/>
      <c r="F81" s="125"/>
      <c r="G81" s="125"/>
      <c r="H81" s="125"/>
      <c r="I81" s="125"/>
      <c r="J81" s="125"/>
      <c r="L81" s="424"/>
      <c r="M81" s="425"/>
      <c r="P81" s="175"/>
      <c r="Q81" s="127"/>
      <c r="R81" s="529" t="s">
        <v>215</v>
      </c>
      <c r="S81" s="530"/>
      <c r="T81" s="530"/>
      <c r="U81" s="530"/>
      <c r="V81" s="530"/>
      <c r="W81" s="530"/>
      <c r="X81" s="530"/>
      <c r="Y81" s="530"/>
      <c r="Z81" s="531"/>
      <c r="AA81" s="697"/>
      <c r="AB81" s="698"/>
      <c r="AC81" s="440"/>
      <c r="AD81" s="441"/>
      <c r="AE81" s="699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  <c r="BG81" s="202"/>
      <c r="BH81" s="202"/>
      <c r="BI81" s="202"/>
      <c r="BJ81" s="202"/>
      <c r="BK81" s="202"/>
      <c r="BL81" s="202"/>
      <c r="BM81" s="202"/>
      <c r="BN81" s="202"/>
      <c r="BO81" s="202"/>
      <c r="BP81" s="202"/>
      <c r="BQ81" s="202"/>
      <c r="BR81" s="202"/>
      <c r="BS81" s="202"/>
      <c r="BT81" s="202"/>
      <c r="BU81" s="202"/>
      <c r="BV81" s="202"/>
      <c r="BW81" s="202"/>
      <c r="BX81" s="202"/>
      <c r="BY81" s="202"/>
      <c r="BZ81" s="202"/>
      <c r="CA81" s="202"/>
      <c r="CB81" s="202"/>
      <c r="CC81" s="202"/>
      <c r="CD81" s="202"/>
    </row>
    <row r="82" spans="1:82" ht="18" customHeight="1" thickTop="1" thickBot="1" x14ac:dyDescent="0.3">
      <c r="A82" s="123"/>
      <c r="B82" s="166" t="s">
        <v>134</v>
      </c>
      <c r="C82" s="166"/>
      <c r="D82" s="166"/>
      <c r="E82" s="166"/>
      <c r="F82" s="166"/>
      <c r="J82" s="180"/>
      <c r="L82" s="424"/>
      <c r="M82" s="425"/>
      <c r="N82" s="229"/>
      <c r="O82" s="230"/>
      <c r="P82" s="231"/>
      <c r="Q82" s="37"/>
      <c r="R82" s="529" t="s">
        <v>276</v>
      </c>
      <c r="S82" s="530"/>
      <c r="T82" s="530"/>
      <c r="U82" s="530"/>
      <c r="V82" s="530"/>
      <c r="W82" s="530"/>
      <c r="X82" s="530"/>
      <c r="Y82" s="530"/>
      <c r="Z82" s="531"/>
      <c r="AA82" s="440"/>
      <c r="AB82" s="433"/>
      <c r="AC82" s="433"/>
      <c r="AD82" s="433"/>
      <c r="AE82" s="441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  <c r="BF82" s="202"/>
      <c r="BG82" s="202"/>
      <c r="BH82" s="202"/>
      <c r="BI82" s="202"/>
      <c r="BJ82" s="202"/>
      <c r="BK82" s="202"/>
      <c r="BL82" s="202"/>
      <c r="BM82" s="202"/>
      <c r="BN82" s="202"/>
      <c r="BO82" s="202"/>
      <c r="BP82" s="202"/>
      <c r="BQ82" s="202"/>
      <c r="BR82" s="202"/>
      <c r="BS82" s="202"/>
      <c r="BT82" s="202"/>
      <c r="BU82" s="202"/>
      <c r="BV82" s="202"/>
      <c r="BW82" s="202"/>
      <c r="BX82" s="202"/>
      <c r="BY82" s="202"/>
      <c r="BZ82" s="202"/>
      <c r="CA82" s="202"/>
      <c r="CB82" s="202"/>
      <c r="CC82" s="202"/>
      <c r="CD82" s="202"/>
    </row>
    <row r="83" spans="1:82" ht="18" customHeight="1" thickTop="1" thickBot="1" x14ac:dyDescent="0.3">
      <c r="A83" s="123"/>
      <c r="B83" s="166" t="s">
        <v>135</v>
      </c>
      <c r="C83" s="181"/>
      <c r="D83" s="181"/>
      <c r="E83" s="181"/>
      <c r="F83" s="181"/>
      <c r="H83" s="27"/>
      <c r="I83" s="132"/>
      <c r="J83" s="182"/>
      <c r="K83" s="131"/>
      <c r="L83" s="424"/>
      <c r="M83" s="425"/>
      <c r="N83" s="229"/>
      <c r="O83" s="230"/>
      <c r="P83" s="176"/>
      <c r="Q83" s="147"/>
      <c r="R83" s="529" t="s">
        <v>276</v>
      </c>
      <c r="S83" s="530"/>
      <c r="T83" s="530"/>
      <c r="U83" s="530"/>
      <c r="V83" s="530"/>
      <c r="W83" s="530"/>
      <c r="X83" s="530"/>
      <c r="Y83" s="530"/>
      <c r="Z83" s="531"/>
      <c r="AA83" s="440"/>
      <c r="AB83" s="433"/>
      <c r="AC83" s="433"/>
      <c r="AD83" s="433"/>
      <c r="AE83" s="441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  <c r="BF83" s="202"/>
      <c r="BG83" s="202"/>
      <c r="BH83" s="202"/>
      <c r="BI83" s="202"/>
      <c r="BJ83" s="202"/>
      <c r="BK83" s="202"/>
      <c r="BL83" s="202"/>
      <c r="BM83" s="202"/>
      <c r="BN83" s="202"/>
      <c r="BO83" s="202"/>
      <c r="BP83" s="202"/>
      <c r="BQ83" s="202"/>
      <c r="BR83" s="202"/>
      <c r="BS83" s="202"/>
      <c r="BT83" s="202"/>
      <c r="BU83" s="202"/>
      <c r="BV83" s="202"/>
      <c r="BW83" s="202"/>
      <c r="BX83" s="202"/>
      <c r="BY83" s="202"/>
      <c r="BZ83" s="202"/>
      <c r="CA83" s="202"/>
      <c r="CB83" s="202"/>
      <c r="CC83" s="202"/>
      <c r="CD83" s="202"/>
    </row>
    <row r="84" spans="1:82" ht="18" customHeight="1" thickTop="1" thickBot="1" x14ac:dyDescent="0.3">
      <c r="A84" s="123"/>
      <c r="B84" s="166" t="s">
        <v>213</v>
      </c>
      <c r="C84" s="397"/>
      <c r="D84" s="397"/>
      <c r="E84" s="397"/>
      <c r="F84" s="397"/>
      <c r="H84" s="417"/>
      <c r="I84" s="417"/>
      <c r="J84" s="417"/>
      <c r="K84" s="417"/>
      <c r="L84" s="417"/>
      <c r="M84" s="417"/>
      <c r="N84" s="417"/>
      <c r="O84" s="418"/>
      <c r="P84" s="407"/>
      <c r="Q84" s="421" t="str">
        <f>IF(H84="Jiná","Jiná: "," ")</f>
        <v xml:space="preserve"> </v>
      </c>
      <c r="R84" s="421"/>
      <c r="S84" s="422"/>
      <c r="T84" s="422"/>
      <c r="U84" s="422"/>
      <c r="V84" s="422"/>
      <c r="W84" s="422"/>
      <c r="X84" s="422"/>
      <c r="Y84" s="422"/>
      <c r="Z84" s="422"/>
      <c r="AA84" s="422"/>
      <c r="AB84" s="422"/>
      <c r="AC84" s="422"/>
      <c r="AD84" s="422"/>
      <c r="AE84" s="423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202"/>
      <c r="BQ84" s="202"/>
      <c r="BR84" s="202"/>
      <c r="BS84" s="202"/>
      <c r="BT84" s="202"/>
      <c r="BU84" s="202"/>
      <c r="BV84" s="202"/>
      <c r="BW84" s="202"/>
      <c r="BX84" s="202"/>
      <c r="BY84" s="202"/>
      <c r="BZ84" s="202"/>
      <c r="CA84" s="202"/>
      <c r="CB84" s="202"/>
      <c r="CC84" s="202"/>
      <c r="CD84" s="202"/>
    </row>
    <row r="85" spans="1:82" ht="18" customHeight="1" thickTop="1" thickBot="1" x14ac:dyDescent="0.3">
      <c r="A85" s="123"/>
      <c r="B85" s="214" t="s">
        <v>146</v>
      </c>
      <c r="C85" s="138"/>
      <c r="D85" s="138"/>
      <c r="E85" s="138"/>
      <c r="F85" s="156"/>
      <c r="G85" s="440"/>
      <c r="H85" s="433"/>
      <c r="I85" s="433"/>
      <c r="J85" s="433"/>
      <c r="K85" s="433"/>
      <c r="L85" s="433"/>
      <c r="M85" s="433"/>
      <c r="N85" s="433"/>
      <c r="O85" s="441"/>
      <c r="P85" s="187"/>
      <c r="Q85" s="427"/>
      <c r="R85" s="427"/>
      <c r="S85" s="427"/>
      <c r="T85" s="427"/>
      <c r="U85" s="427"/>
      <c r="V85" s="427"/>
      <c r="W85" s="427"/>
      <c r="X85" s="427"/>
      <c r="Y85" s="143"/>
      <c r="Z85" s="532" t="str">
        <f>IF(G85="Blokace klecové volby","stanice: ",IF(G85="Odstavení výtahu","stanice: ",IF(G85="Evakuace","stanice: ",IF(G85="Blokace šachetní volby","stanice: ",IF(G85="Nemocniční reřim","stanice: ",IF(G85="Požár","stanice: ",IF(G85="Jiná","jiná: ",IF(G85="Odstavení výtahu","stanice: "," "))))))))</f>
        <v xml:space="preserve"> </v>
      </c>
      <c r="AA85" s="533"/>
      <c r="AB85" s="533"/>
      <c r="AC85" s="438"/>
      <c r="AD85" s="438"/>
      <c r="AE85" s="439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2"/>
      <c r="BV85" s="202"/>
      <c r="BW85" s="202"/>
      <c r="BX85" s="202"/>
      <c r="BY85" s="202"/>
      <c r="BZ85" s="202"/>
      <c r="CA85" s="202"/>
      <c r="CB85" s="202"/>
      <c r="CC85" s="202"/>
      <c r="CD85" s="202"/>
    </row>
    <row r="86" spans="1:82" ht="18" customHeight="1" thickTop="1" thickBot="1" x14ac:dyDescent="0.3">
      <c r="A86" s="123"/>
      <c r="B86" s="215" t="s">
        <v>146</v>
      </c>
      <c r="C86" s="127"/>
      <c r="D86" s="127"/>
      <c r="E86" s="127"/>
      <c r="F86" s="128"/>
      <c r="G86" s="440"/>
      <c r="H86" s="433"/>
      <c r="I86" s="433"/>
      <c r="J86" s="433"/>
      <c r="K86" s="433"/>
      <c r="L86" s="433"/>
      <c r="M86" s="433"/>
      <c r="N86" s="433"/>
      <c r="O86" s="441"/>
      <c r="P86" s="175"/>
      <c r="Q86" s="427"/>
      <c r="R86" s="427"/>
      <c r="S86" s="427"/>
      <c r="T86" s="427"/>
      <c r="U86" s="427"/>
      <c r="V86" s="427"/>
      <c r="W86" s="427"/>
      <c r="X86" s="427"/>
      <c r="Y86" s="128"/>
      <c r="Z86" s="534" t="str">
        <f>IF(G86="Blokace klecové volby","stanice: ",IF(G86="Odstavení výtahu","stanice: ",IF(G86="Evakuace","stanice: ",IF(G86="Blokace šachetní volby","stanice: ",IF(G86="Nemocniční reřim","stanice: ",IF(G86="Požár","stanice: ",IF(G86="Jiná","jiná: ",IF(G86="Odstavení výtahu","stanice: "," "))))))))</f>
        <v xml:space="preserve"> </v>
      </c>
      <c r="AA86" s="535"/>
      <c r="AB86" s="535"/>
      <c r="AC86" s="438"/>
      <c r="AD86" s="438"/>
      <c r="AE86" s="439"/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  <c r="BF86" s="202"/>
      <c r="BG86" s="202"/>
      <c r="BH86" s="202"/>
      <c r="BI86" s="202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  <c r="BU86" s="202"/>
      <c r="BV86" s="202"/>
      <c r="BW86" s="202"/>
      <c r="BX86" s="202"/>
      <c r="BY86" s="202"/>
      <c r="BZ86" s="202"/>
      <c r="CA86" s="202"/>
      <c r="CB86" s="202"/>
      <c r="CC86" s="202"/>
      <c r="CD86" s="202"/>
    </row>
    <row r="87" spans="1:82" ht="18" customHeight="1" thickTop="1" thickBot="1" x14ac:dyDescent="0.3">
      <c r="A87" s="123"/>
      <c r="B87" s="215" t="s">
        <v>146</v>
      </c>
      <c r="C87" s="127"/>
      <c r="D87" s="127"/>
      <c r="E87" s="127"/>
      <c r="F87" s="128"/>
      <c r="G87" s="440"/>
      <c r="H87" s="433"/>
      <c r="I87" s="433"/>
      <c r="J87" s="433"/>
      <c r="K87" s="433"/>
      <c r="L87" s="433"/>
      <c r="M87" s="433"/>
      <c r="N87" s="433"/>
      <c r="O87" s="441"/>
      <c r="P87" s="175"/>
      <c r="Q87" s="427"/>
      <c r="R87" s="427"/>
      <c r="S87" s="427"/>
      <c r="T87" s="427"/>
      <c r="U87" s="427"/>
      <c r="V87" s="427"/>
      <c r="W87" s="427"/>
      <c r="X87" s="427"/>
      <c r="Y87" s="128"/>
      <c r="Z87" s="534" t="str">
        <f>IF(G87="Blokace klecové volby","stanice: ",IF(G87="Odstavení výtahu","stanice: ",IF(G87="Evakuace","stanice: ",IF(G87="Blokace šachetní volby","stanice: ",IF(G87="Nemocniční reřim","stanice: ",IF(G87="Požár","stanice: ",IF(G87="Jiná","jiná: ",IF(G87="Odstavení výtahu","stanice: "," "))))))))</f>
        <v xml:space="preserve"> </v>
      </c>
      <c r="AA87" s="535"/>
      <c r="AB87" s="535"/>
      <c r="AC87" s="438"/>
      <c r="AD87" s="438"/>
      <c r="AE87" s="439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  <c r="BF87" s="202"/>
      <c r="BG87" s="202"/>
      <c r="BH87" s="202"/>
      <c r="BI87" s="202"/>
      <c r="BJ87" s="202"/>
      <c r="BK87" s="202"/>
      <c r="BL87" s="202"/>
      <c r="BM87" s="202"/>
      <c r="BN87" s="202"/>
      <c r="BO87" s="202"/>
      <c r="BP87" s="202"/>
      <c r="BQ87" s="202"/>
      <c r="BR87" s="202"/>
      <c r="BS87" s="202"/>
      <c r="BT87" s="202"/>
      <c r="BU87" s="202"/>
      <c r="BV87" s="202"/>
      <c r="BW87" s="202"/>
      <c r="BX87" s="202"/>
      <c r="BY87" s="202"/>
      <c r="BZ87" s="202"/>
      <c r="CA87" s="202"/>
      <c r="CB87" s="202"/>
      <c r="CC87" s="202"/>
      <c r="CD87" s="202"/>
    </row>
    <row r="88" spans="1:82" ht="18" customHeight="1" thickTop="1" thickBot="1" x14ac:dyDescent="0.3">
      <c r="A88" s="123"/>
      <c r="B88" s="215" t="s">
        <v>146</v>
      </c>
      <c r="C88" s="127"/>
      <c r="D88" s="127"/>
      <c r="E88" s="127"/>
      <c r="F88" s="128"/>
      <c r="G88" s="440"/>
      <c r="H88" s="433"/>
      <c r="I88" s="433"/>
      <c r="J88" s="433"/>
      <c r="K88" s="433"/>
      <c r="L88" s="433"/>
      <c r="M88" s="433"/>
      <c r="N88" s="433"/>
      <c r="O88" s="441"/>
      <c r="P88" s="171"/>
      <c r="Q88" s="427"/>
      <c r="R88" s="427"/>
      <c r="S88" s="427"/>
      <c r="T88" s="427"/>
      <c r="U88" s="427"/>
      <c r="V88" s="427"/>
      <c r="W88" s="427"/>
      <c r="X88" s="427"/>
      <c r="Y88" s="128"/>
      <c r="Z88" s="536" t="str">
        <f>IF(G88="Blokace klecové volby","stanice: ",IF(G88="Odstavení výtahu","stanice: ",IF(G88="Evakuace","stanice: ",IF(G88="Blokace šachetní volby","stanice: ",IF(G88="Nemocniční reřim","stanice: ",IF(G88="Požár","stanice: ",IF(G88="Jiná","jiná: ",IF(G88="Odstavení výtahu","stanice: "," "))))))))</f>
        <v xml:space="preserve"> </v>
      </c>
      <c r="AA88" s="537"/>
      <c r="AB88" s="537"/>
      <c r="AC88" s="438"/>
      <c r="AD88" s="438"/>
      <c r="AE88" s="439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2"/>
      <c r="CB88" s="202"/>
      <c r="CC88" s="202"/>
      <c r="CD88" s="202"/>
    </row>
    <row r="89" spans="1:82" ht="18" customHeight="1" thickTop="1" thickBot="1" x14ac:dyDescent="0.3">
      <c r="A89" s="123"/>
      <c r="B89" s="426"/>
      <c r="C89" s="427"/>
      <c r="D89" s="427"/>
      <c r="E89" s="427"/>
      <c r="F89" s="427"/>
      <c r="G89" s="427"/>
      <c r="H89" s="427"/>
      <c r="I89" s="427"/>
      <c r="J89" s="427"/>
      <c r="K89" s="427"/>
      <c r="L89" s="427"/>
      <c r="M89" s="427"/>
      <c r="N89" s="427"/>
      <c r="O89" s="427"/>
      <c r="P89" s="427"/>
      <c r="Q89" s="427"/>
      <c r="R89" s="427"/>
      <c r="S89" s="427"/>
      <c r="T89" s="427"/>
      <c r="U89" s="427"/>
      <c r="V89" s="427"/>
      <c r="W89" s="427"/>
      <c r="X89" s="427"/>
      <c r="Y89" s="428"/>
      <c r="Z89" s="427"/>
      <c r="AA89" s="427"/>
      <c r="AB89" s="427"/>
      <c r="AC89" s="427"/>
      <c r="AD89" s="427"/>
      <c r="AE89" s="44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  <c r="BI89" s="202"/>
      <c r="BJ89" s="202"/>
      <c r="BK89" s="202"/>
      <c r="BL89" s="202"/>
      <c r="BM89" s="202"/>
      <c r="BN89" s="202"/>
      <c r="BO89" s="202"/>
      <c r="BP89" s="202"/>
      <c r="BQ89" s="202"/>
      <c r="BR89" s="202"/>
      <c r="BS89" s="202"/>
      <c r="BT89" s="202"/>
      <c r="BU89" s="202"/>
      <c r="BV89" s="202"/>
      <c r="BW89" s="202"/>
      <c r="BX89" s="202"/>
      <c r="BY89" s="202"/>
      <c r="BZ89" s="202"/>
      <c r="CA89" s="202"/>
      <c r="CB89" s="202"/>
      <c r="CC89" s="202"/>
      <c r="CD89" s="202"/>
    </row>
    <row r="90" spans="1:82" ht="18" customHeight="1" thickTop="1" thickBot="1" x14ac:dyDescent="0.3">
      <c r="A90" s="123"/>
      <c r="B90" s="522" t="s">
        <v>80</v>
      </c>
      <c r="C90" s="431"/>
      <c r="D90" s="431"/>
      <c r="E90" s="431"/>
      <c r="F90" s="431"/>
      <c r="G90" s="431"/>
      <c r="H90" s="431"/>
      <c r="I90" s="431"/>
      <c r="J90" s="431"/>
      <c r="K90" s="431"/>
      <c r="L90" s="431"/>
      <c r="M90" s="431"/>
      <c r="N90" s="431"/>
      <c r="O90" s="431"/>
      <c r="P90" s="431"/>
      <c r="Q90" s="431"/>
      <c r="R90" s="431"/>
      <c r="S90" s="431"/>
      <c r="T90" s="431"/>
      <c r="U90" s="431"/>
      <c r="V90" s="431"/>
      <c r="W90" s="431"/>
      <c r="X90" s="431"/>
      <c r="Y90" s="431"/>
      <c r="Z90" s="431"/>
      <c r="AA90" s="431"/>
      <c r="AB90" s="431"/>
      <c r="AC90" s="431"/>
      <c r="AD90" s="431"/>
      <c r="AE90" s="43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  <c r="BF90" s="202"/>
      <c r="BG90" s="202"/>
      <c r="BH90" s="202"/>
      <c r="BI90" s="202"/>
      <c r="BJ90" s="202"/>
      <c r="BK90" s="202"/>
      <c r="BL90" s="202"/>
      <c r="BM90" s="202"/>
      <c r="BN90" s="202"/>
      <c r="BO90" s="202"/>
      <c r="BP90" s="202"/>
      <c r="BQ90" s="202"/>
      <c r="BR90" s="202"/>
      <c r="BS90" s="202"/>
      <c r="BT90" s="202"/>
      <c r="BU90" s="202"/>
      <c r="BV90" s="202"/>
      <c r="BW90" s="202"/>
      <c r="BX90" s="202"/>
      <c r="BY90" s="202"/>
      <c r="BZ90" s="202"/>
      <c r="CA90" s="202"/>
      <c r="CB90" s="202"/>
      <c r="CC90" s="202"/>
      <c r="CD90" s="202"/>
    </row>
    <row r="91" spans="1:82" ht="18" customHeight="1" thickTop="1" thickBot="1" x14ac:dyDescent="0.3">
      <c r="A91" s="123"/>
      <c r="B91" s="437"/>
      <c r="C91" s="438"/>
      <c r="D91" s="438"/>
      <c r="E91" s="438"/>
      <c r="F91" s="438"/>
      <c r="G91" s="438"/>
      <c r="H91" s="438"/>
      <c r="I91" s="438"/>
      <c r="J91" s="438"/>
      <c r="K91" s="438"/>
      <c r="L91" s="438"/>
      <c r="M91" s="438"/>
      <c r="N91" s="438"/>
      <c r="O91" s="438"/>
      <c r="P91" s="438"/>
      <c r="Q91" s="438"/>
      <c r="R91" s="438"/>
      <c r="S91" s="438"/>
      <c r="T91" s="438"/>
      <c r="U91" s="438"/>
      <c r="V91" s="438"/>
      <c r="W91" s="438"/>
      <c r="X91" s="438"/>
      <c r="Y91" s="438"/>
      <c r="Z91" s="438"/>
      <c r="AA91" s="438"/>
      <c r="AB91" s="438"/>
      <c r="AC91" s="438"/>
      <c r="AD91" s="438"/>
      <c r="AE91" s="439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  <c r="AX91" s="202"/>
      <c r="AY91" s="202"/>
      <c r="AZ91" s="202"/>
      <c r="BA91" s="202"/>
      <c r="BB91" s="202"/>
      <c r="BC91" s="202"/>
      <c r="BD91" s="202"/>
      <c r="BE91" s="202"/>
      <c r="BF91" s="202"/>
      <c r="BG91" s="202"/>
      <c r="BH91" s="202"/>
      <c r="BI91" s="202"/>
      <c r="BJ91" s="202"/>
      <c r="BK91" s="202"/>
      <c r="BL91" s="202"/>
      <c r="BM91" s="202"/>
      <c r="BN91" s="202"/>
      <c r="BO91" s="202"/>
      <c r="BP91" s="202"/>
      <c r="BQ91" s="202"/>
      <c r="BR91" s="202"/>
      <c r="BS91" s="202"/>
      <c r="BT91" s="202"/>
      <c r="BU91" s="202"/>
      <c r="BV91" s="202"/>
      <c r="BW91" s="202"/>
      <c r="BX91" s="202"/>
      <c r="BY91" s="202"/>
      <c r="BZ91" s="202"/>
      <c r="CA91" s="202"/>
      <c r="CB91" s="202"/>
      <c r="CC91" s="202"/>
      <c r="CD91" s="202"/>
    </row>
    <row r="92" spans="1:82" ht="18" customHeight="1" thickTop="1" x14ac:dyDescent="0.25">
      <c r="A92" s="123"/>
      <c r="B92" s="527"/>
      <c r="C92" s="527"/>
      <c r="D92" s="527"/>
      <c r="E92" s="527"/>
      <c r="F92" s="527"/>
      <c r="G92" s="527"/>
      <c r="H92" s="527"/>
      <c r="I92" s="527"/>
      <c r="J92" s="527"/>
      <c r="K92" s="527"/>
      <c r="L92" s="527"/>
      <c r="M92" s="527"/>
      <c r="N92" s="527"/>
      <c r="O92" s="527"/>
      <c r="P92" s="527"/>
      <c r="Q92" s="527"/>
      <c r="R92" s="527"/>
      <c r="S92" s="527"/>
      <c r="T92" s="527"/>
      <c r="U92" s="527"/>
      <c r="V92" s="527"/>
      <c r="W92" s="527"/>
      <c r="X92" s="527"/>
      <c r="Y92" s="527"/>
      <c r="Z92" s="527"/>
      <c r="AA92" s="527"/>
      <c r="AB92" s="527"/>
      <c r="AC92" s="527"/>
      <c r="AD92" s="527"/>
      <c r="AE92" s="528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2"/>
      <c r="BC92" s="202"/>
      <c r="BD92" s="202"/>
      <c r="BE92" s="202"/>
      <c r="BF92" s="202"/>
      <c r="BG92" s="202"/>
      <c r="BH92" s="202"/>
      <c r="BI92" s="202"/>
      <c r="BJ92" s="202"/>
      <c r="BK92" s="202"/>
      <c r="BL92" s="202"/>
      <c r="BM92" s="202"/>
      <c r="BN92" s="202"/>
      <c r="BO92" s="202"/>
      <c r="BP92" s="202"/>
      <c r="BQ92" s="202"/>
      <c r="BR92" s="202"/>
      <c r="BS92" s="202"/>
      <c r="BT92" s="202"/>
      <c r="BU92" s="202"/>
      <c r="BV92" s="202"/>
      <c r="BW92" s="202"/>
      <c r="BX92" s="202"/>
      <c r="BY92" s="202"/>
      <c r="BZ92" s="202"/>
      <c r="CA92" s="202"/>
      <c r="CB92" s="202"/>
      <c r="CC92" s="202"/>
      <c r="CD92" s="202"/>
    </row>
    <row r="93" spans="1:82" ht="18" customHeight="1" x14ac:dyDescent="0.25">
      <c r="A93" s="123"/>
      <c r="B93" s="525"/>
      <c r="C93" s="525"/>
      <c r="D93" s="525"/>
      <c r="E93" s="525"/>
      <c r="F93" s="525"/>
      <c r="G93" s="525"/>
      <c r="H93" s="525"/>
      <c r="I93" s="525"/>
      <c r="J93" s="525"/>
      <c r="K93" s="525"/>
      <c r="L93" s="525"/>
      <c r="M93" s="525"/>
      <c r="N93" s="525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6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  <c r="BF93" s="202"/>
      <c r="BG93" s="202"/>
      <c r="BH93" s="202"/>
      <c r="BI93" s="202"/>
      <c r="BJ93" s="202"/>
      <c r="BK93" s="202"/>
      <c r="BL93" s="202"/>
      <c r="BM93" s="202"/>
      <c r="BN93" s="202"/>
      <c r="BO93" s="202"/>
      <c r="BP93" s="202"/>
      <c r="BQ93" s="202"/>
      <c r="BR93" s="202"/>
      <c r="BS93" s="202"/>
      <c r="BT93" s="202"/>
      <c r="BU93" s="202"/>
      <c r="BV93" s="202"/>
      <c r="BW93" s="202"/>
      <c r="BX93" s="202"/>
      <c r="BY93" s="202"/>
      <c r="BZ93" s="202"/>
      <c r="CA93" s="202"/>
      <c r="CB93" s="202"/>
      <c r="CC93" s="202"/>
      <c r="CD93" s="202"/>
    </row>
    <row r="94" spans="1:82" ht="18" customHeight="1" x14ac:dyDescent="0.25">
      <c r="A94" s="123"/>
      <c r="B94" s="525"/>
      <c r="C94" s="525"/>
      <c r="D94" s="525"/>
      <c r="E94" s="525"/>
      <c r="F94" s="525"/>
      <c r="G94" s="525"/>
      <c r="H94" s="525"/>
      <c r="I94" s="525"/>
      <c r="J94" s="525"/>
      <c r="K94" s="525"/>
      <c r="L94" s="525"/>
      <c r="M94" s="525"/>
      <c r="N94" s="525"/>
      <c r="O94" s="525"/>
      <c r="P94" s="525"/>
      <c r="Q94" s="525"/>
      <c r="R94" s="525"/>
      <c r="S94" s="525"/>
      <c r="T94" s="525"/>
      <c r="U94" s="525"/>
      <c r="V94" s="525"/>
      <c r="W94" s="525"/>
      <c r="X94" s="525"/>
      <c r="Y94" s="525"/>
      <c r="Z94" s="525"/>
      <c r="AA94" s="525"/>
      <c r="AB94" s="525"/>
      <c r="AC94" s="525"/>
      <c r="AD94" s="525"/>
      <c r="AE94" s="526"/>
      <c r="AF94" s="202"/>
      <c r="AG94" s="202"/>
      <c r="AH94" s="202"/>
      <c r="AI94" s="202"/>
      <c r="AJ94" s="202"/>
      <c r="AK94" s="202"/>
      <c r="AL94" s="202"/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2"/>
      <c r="BC94" s="202"/>
      <c r="BD94" s="202"/>
      <c r="BE94" s="202"/>
      <c r="BF94" s="202"/>
      <c r="BG94" s="202"/>
      <c r="BH94" s="202"/>
      <c r="BI94" s="202"/>
      <c r="BJ94" s="202"/>
      <c r="BK94" s="202"/>
      <c r="BL94" s="202"/>
      <c r="BM94" s="202"/>
      <c r="BN94" s="202"/>
      <c r="BO94" s="202"/>
      <c r="BP94" s="202"/>
      <c r="BQ94" s="202"/>
      <c r="BR94" s="202"/>
      <c r="BS94" s="202"/>
      <c r="BT94" s="202"/>
      <c r="BU94" s="202"/>
      <c r="BV94" s="202"/>
      <c r="BW94" s="202"/>
      <c r="BX94" s="202"/>
      <c r="BY94" s="202"/>
      <c r="BZ94" s="202"/>
      <c r="CA94" s="202"/>
      <c r="CB94" s="202"/>
      <c r="CC94" s="202"/>
      <c r="CD94" s="202"/>
    </row>
    <row r="95" spans="1:82" ht="18" customHeight="1" x14ac:dyDescent="0.25">
      <c r="A95" s="123"/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5"/>
      <c r="AE95" s="526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02"/>
      <c r="BL95" s="202"/>
      <c r="BM95" s="202"/>
      <c r="BN95" s="202"/>
      <c r="BO95" s="202"/>
      <c r="BP95" s="202"/>
      <c r="BQ95" s="202"/>
      <c r="BR95" s="202"/>
      <c r="BS95" s="202"/>
      <c r="BT95" s="202"/>
      <c r="BU95" s="202"/>
      <c r="BV95" s="202"/>
      <c r="BW95" s="202"/>
      <c r="BX95" s="202"/>
      <c r="BY95" s="202"/>
      <c r="BZ95" s="202"/>
      <c r="CA95" s="202"/>
      <c r="CB95" s="202"/>
      <c r="CC95" s="202"/>
      <c r="CD95" s="202"/>
    </row>
    <row r="96" spans="1:82" ht="18" customHeight="1" x14ac:dyDescent="0.25">
      <c r="A96" s="123"/>
      <c r="B96" s="525"/>
      <c r="C96" s="525"/>
      <c r="D96" s="525"/>
      <c r="E96" s="525"/>
      <c r="F96" s="525"/>
      <c r="G96" s="525"/>
      <c r="H96" s="525"/>
      <c r="I96" s="525"/>
      <c r="J96" s="525"/>
      <c r="K96" s="525"/>
      <c r="L96" s="525"/>
      <c r="M96" s="525"/>
      <c r="N96" s="525"/>
      <c r="O96" s="525"/>
      <c r="P96" s="525"/>
      <c r="Q96" s="525"/>
      <c r="R96" s="525"/>
      <c r="S96" s="525"/>
      <c r="T96" s="525"/>
      <c r="U96" s="525"/>
      <c r="V96" s="525"/>
      <c r="W96" s="525"/>
      <c r="X96" s="525"/>
      <c r="Y96" s="525"/>
      <c r="Z96" s="525"/>
      <c r="AA96" s="525"/>
      <c r="AB96" s="525"/>
      <c r="AC96" s="525"/>
      <c r="AD96" s="525"/>
      <c r="AE96" s="526"/>
      <c r="AF96" s="202"/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2"/>
      <c r="BB96" s="202"/>
      <c r="BC96" s="202"/>
      <c r="BD96" s="202"/>
      <c r="BE96" s="202"/>
      <c r="BF96" s="202"/>
      <c r="BG96" s="202"/>
      <c r="BH96" s="202"/>
      <c r="BI96" s="202"/>
      <c r="BJ96" s="202"/>
      <c r="BK96" s="202"/>
      <c r="BL96" s="202"/>
      <c r="BM96" s="202"/>
      <c r="BN96" s="202"/>
      <c r="BO96" s="202"/>
      <c r="BP96" s="202"/>
      <c r="BQ96" s="202"/>
      <c r="BR96" s="202"/>
      <c r="BS96" s="202"/>
      <c r="BT96" s="202"/>
      <c r="BU96" s="202"/>
      <c r="BV96" s="202"/>
      <c r="BW96" s="202"/>
      <c r="BX96" s="202"/>
      <c r="BY96" s="202"/>
      <c r="BZ96" s="202"/>
      <c r="CA96" s="202"/>
      <c r="CB96" s="202"/>
      <c r="CC96" s="202"/>
      <c r="CD96" s="202"/>
    </row>
    <row r="97" spans="1:82" ht="18" customHeight="1" thickBot="1" x14ac:dyDescent="0.3">
      <c r="A97" s="123"/>
      <c r="B97" s="525"/>
      <c r="C97" s="525"/>
      <c r="D97" s="525"/>
      <c r="E97" s="525"/>
      <c r="F97" s="525"/>
      <c r="G97" s="525"/>
      <c r="H97" s="525"/>
      <c r="I97" s="525"/>
      <c r="J97" s="525"/>
      <c r="K97" s="525"/>
      <c r="L97" s="525"/>
      <c r="M97" s="525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5"/>
      <c r="AE97" s="526"/>
      <c r="AF97" s="202"/>
      <c r="AG97" s="202"/>
      <c r="AH97" s="202"/>
      <c r="AI97" s="202"/>
      <c r="AJ97" s="202"/>
      <c r="AK97" s="202"/>
      <c r="AL97" s="202"/>
      <c r="AM97" s="202"/>
      <c r="AN97" s="202"/>
      <c r="AO97" s="202"/>
      <c r="AP97" s="202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  <c r="BB97" s="202"/>
      <c r="BC97" s="202"/>
      <c r="BD97" s="202"/>
      <c r="BE97" s="202"/>
      <c r="BF97" s="202"/>
      <c r="BG97" s="202"/>
      <c r="BH97" s="202"/>
      <c r="BI97" s="202"/>
      <c r="BJ97" s="202"/>
      <c r="BK97" s="202"/>
      <c r="BL97" s="202"/>
      <c r="BM97" s="202"/>
      <c r="BN97" s="202"/>
      <c r="BO97" s="202"/>
      <c r="BP97" s="202"/>
      <c r="BQ97" s="202"/>
      <c r="BR97" s="202"/>
      <c r="BS97" s="202"/>
      <c r="BT97" s="202"/>
      <c r="BU97" s="202"/>
      <c r="BV97" s="202"/>
      <c r="BW97" s="202"/>
      <c r="BX97" s="202"/>
      <c r="BY97" s="202"/>
      <c r="BZ97" s="202"/>
      <c r="CA97" s="202"/>
      <c r="CB97" s="202"/>
      <c r="CC97" s="202"/>
      <c r="CD97" s="202"/>
    </row>
    <row r="98" spans="1:82" ht="18" customHeight="1" thickTop="1" thickBot="1" x14ac:dyDescent="0.3">
      <c r="A98" s="123"/>
      <c r="B98" s="527"/>
      <c r="C98" s="527"/>
      <c r="D98" s="527"/>
      <c r="E98" s="527"/>
      <c r="F98" s="527"/>
      <c r="G98" s="527"/>
      <c r="H98" s="527"/>
      <c r="I98" s="527"/>
      <c r="J98" s="527"/>
      <c r="K98" s="527"/>
      <c r="L98" s="527"/>
      <c r="M98" s="527"/>
      <c r="N98" s="527"/>
      <c r="O98" s="527"/>
      <c r="P98" s="527"/>
      <c r="Q98" s="527"/>
      <c r="R98" s="527"/>
      <c r="S98" s="527"/>
      <c r="T98" s="527"/>
      <c r="U98" s="527"/>
      <c r="V98" s="527"/>
      <c r="W98" s="527"/>
      <c r="X98" s="527"/>
      <c r="Y98" s="527"/>
      <c r="Z98" s="527"/>
      <c r="AA98" s="527"/>
      <c r="AB98" s="527"/>
      <c r="AC98" s="527"/>
      <c r="AD98" s="527"/>
      <c r="AE98" s="528"/>
      <c r="AF98" s="202"/>
      <c r="AG98" s="202"/>
      <c r="AH98" s="202"/>
      <c r="AI98" s="202"/>
      <c r="AJ98" s="202"/>
      <c r="AK98" s="202"/>
      <c r="AL98" s="202"/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2"/>
      <c r="BC98" s="202"/>
      <c r="BD98" s="202"/>
      <c r="BE98" s="202"/>
      <c r="BF98" s="202"/>
      <c r="BG98" s="202"/>
      <c r="BH98" s="202"/>
      <c r="BI98" s="202"/>
      <c r="BJ98" s="202"/>
      <c r="BK98" s="202"/>
      <c r="BL98" s="202"/>
      <c r="BM98" s="202"/>
      <c r="BN98" s="202"/>
      <c r="BO98" s="202"/>
      <c r="BP98" s="202"/>
      <c r="BQ98" s="202"/>
      <c r="BR98" s="202"/>
      <c r="BS98" s="202"/>
      <c r="BT98" s="202"/>
      <c r="BU98" s="202"/>
      <c r="BV98" s="202"/>
      <c r="BW98" s="202"/>
      <c r="BX98" s="202"/>
      <c r="BY98" s="202"/>
      <c r="BZ98" s="202"/>
      <c r="CA98" s="202"/>
      <c r="CB98" s="202"/>
      <c r="CC98" s="202"/>
      <c r="CD98" s="202"/>
    </row>
    <row r="99" spans="1:82" ht="18" customHeight="1" thickTop="1" x14ac:dyDescent="0.25">
      <c r="A99" s="123"/>
      <c r="B99" s="527"/>
      <c r="C99" s="527"/>
      <c r="D99" s="527"/>
      <c r="E99" s="527"/>
      <c r="F99" s="527"/>
      <c r="G99" s="527"/>
      <c r="H99" s="527"/>
      <c r="I99" s="527"/>
      <c r="J99" s="527"/>
      <c r="K99" s="527"/>
      <c r="L99" s="527"/>
      <c r="M99" s="527"/>
      <c r="N99" s="527"/>
      <c r="O99" s="527"/>
      <c r="P99" s="527"/>
      <c r="Q99" s="527"/>
      <c r="R99" s="527"/>
      <c r="S99" s="527"/>
      <c r="T99" s="527"/>
      <c r="U99" s="527"/>
      <c r="V99" s="527"/>
      <c r="W99" s="527"/>
      <c r="X99" s="527"/>
      <c r="Y99" s="527"/>
      <c r="Z99" s="527"/>
      <c r="AA99" s="527"/>
      <c r="AB99" s="527"/>
      <c r="AC99" s="527"/>
      <c r="AD99" s="527"/>
      <c r="AE99" s="528"/>
      <c r="AF99" s="202"/>
      <c r="AG99" s="202"/>
      <c r="AH99" s="202"/>
      <c r="AI99" s="202"/>
      <c r="AJ99" s="202"/>
      <c r="AK99" s="202"/>
      <c r="AL99" s="202"/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2"/>
      <c r="BC99" s="202"/>
      <c r="BD99" s="202"/>
      <c r="BE99" s="202"/>
      <c r="BF99" s="202"/>
      <c r="BG99" s="202"/>
      <c r="BH99" s="202"/>
      <c r="BI99" s="202"/>
      <c r="BJ99" s="202"/>
      <c r="BK99" s="202"/>
      <c r="BL99" s="202"/>
      <c r="BM99" s="202"/>
      <c r="BN99" s="202"/>
      <c r="BO99" s="202"/>
      <c r="BP99" s="202"/>
      <c r="BQ99" s="202"/>
      <c r="BR99" s="202"/>
      <c r="BS99" s="202"/>
      <c r="BT99" s="202"/>
      <c r="BU99" s="202"/>
      <c r="BV99" s="202"/>
      <c r="BW99" s="202"/>
      <c r="BX99" s="202"/>
      <c r="BY99" s="202"/>
      <c r="BZ99" s="202"/>
      <c r="CA99" s="202"/>
      <c r="CB99" s="202"/>
      <c r="CC99" s="202"/>
      <c r="CD99" s="202"/>
    </row>
    <row r="100" spans="1:82" ht="18" customHeight="1" x14ac:dyDescent="0.25">
      <c r="A100" s="123"/>
      <c r="B100" s="525"/>
      <c r="C100" s="525"/>
      <c r="D100" s="525"/>
      <c r="E100" s="525"/>
      <c r="F100" s="525"/>
      <c r="G100" s="525"/>
      <c r="H100" s="525"/>
      <c r="I100" s="525"/>
      <c r="J100" s="525"/>
      <c r="K100" s="525"/>
      <c r="L100" s="525"/>
      <c r="M100" s="525"/>
      <c r="N100" s="525"/>
      <c r="O100" s="525"/>
      <c r="P100" s="525"/>
      <c r="Q100" s="525"/>
      <c r="R100" s="525"/>
      <c r="S100" s="525"/>
      <c r="T100" s="525"/>
      <c r="U100" s="525"/>
      <c r="V100" s="525"/>
      <c r="W100" s="525"/>
      <c r="X100" s="525"/>
      <c r="Y100" s="525"/>
      <c r="Z100" s="525"/>
      <c r="AA100" s="525"/>
      <c r="AB100" s="525"/>
      <c r="AC100" s="525"/>
      <c r="AD100" s="525"/>
      <c r="AE100" s="526"/>
      <c r="AF100" s="202"/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2"/>
      <c r="BD100" s="202"/>
      <c r="BE100" s="202"/>
      <c r="BF100" s="202"/>
      <c r="BG100" s="202"/>
      <c r="BH100" s="202"/>
      <c r="BI100" s="202"/>
      <c r="BJ100" s="202"/>
      <c r="BK100" s="202"/>
      <c r="BL100" s="202"/>
      <c r="BM100" s="202"/>
      <c r="BN100" s="202"/>
      <c r="BO100" s="202"/>
      <c r="BP100" s="202"/>
      <c r="BQ100" s="202"/>
      <c r="BR100" s="202"/>
      <c r="BS100" s="202"/>
      <c r="BT100" s="202"/>
      <c r="BU100" s="202"/>
      <c r="BV100" s="202"/>
      <c r="BW100" s="202"/>
      <c r="BX100" s="202"/>
      <c r="BY100" s="202"/>
      <c r="BZ100" s="202"/>
      <c r="CA100" s="202"/>
      <c r="CB100" s="202"/>
      <c r="CC100" s="202"/>
      <c r="CD100" s="202"/>
    </row>
    <row r="101" spans="1:82" ht="18" customHeight="1" thickBot="1" x14ac:dyDescent="0.3">
      <c r="A101" s="123"/>
      <c r="B101" s="525"/>
      <c r="C101" s="525"/>
      <c r="D101" s="525"/>
      <c r="E101" s="525"/>
      <c r="F101" s="525"/>
      <c r="G101" s="525"/>
      <c r="H101" s="525"/>
      <c r="I101" s="525"/>
      <c r="J101" s="525"/>
      <c r="K101" s="525"/>
      <c r="L101" s="525"/>
      <c r="M101" s="525"/>
      <c r="N101" s="525"/>
      <c r="O101" s="525"/>
      <c r="P101" s="525"/>
      <c r="Q101" s="525"/>
      <c r="R101" s="525"/>
      <c r="S101" s="525"/>
      <c r="T101" s="525"/>
      <c r="U101" s="525"/>
      <c r="V101" s="525"/>
      <c r="W101" s="525"/>
      <c r="X101" s="525"/>
      <c r="Y101" s="525"/>
      <c r="Z101" s="525"/>
      <c r="AA101" s="525"/>
      <c r="AB101" s="525"/>
      <c r="AC101" s="525"/>
      <c r="AD101" s="525"/>
      <c r="AE101" s="526"/>
      <c r="AF101" s="202"/>
      <c r="AG101" s="202"/>
      <c r="AH101" s="202"/>
      <c r="AI101" s="202"/>
      <c r="AJ101" s="202"/>
      <c r="AK101" s="202"/>
      <c r="AL101" s="202"/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  <c r="BA101" s="202"/>
      <c r="BB101" s="202"/>
      <c r="BC101" s="202"/>
      <c r="BD101" s="202"/>
      <c r="BE101" s="202"/>
      <c r="BF101" s="202"/>
      <c r="BG101" s="202"/>
      <c r="BH101" s="202"/>
      <c r="BI101" s="202"/>
      <c r="BJ101" s="202"/>
      <c r="BK101" s="202"/>
      <c r="BL101" s="202"/>
      <c r="BM101" s="202"/>
      <c r="BN101" s="202"/>
      <c r="BO101" s="202"/>
      <c r="BP101" s="202"/>
      <c r="BQ101" s="202"/>
      <c r="BR101" s="202"/>
      <c r="BS101" s="202"/>
      <c r="BT101" s="202"/>
      <c r="BU101" s="202"/>
      <c r="BV101" s="202"/>
      <c r="BW101" s="202"/>
      <c r="BX101" s="202"/>
      <c r="BY101" s="202"/>
      <c r="BZ101" s="202"/>
      <c r="CA101" s="202"/>
      <c r="CB101" s="202"/>
      <c r="CC101" s="202"/>
      <c r="CD101" s="202"/>
    </row>
    <row r="102" spans="1:82" ht="18" customHeight="1" thickTop="1" thickBot="1" x14ac:dyDescent="0.3">
      <c r="A102" s="123"/>
      <c r="B102" s="438"/>
      <c r="C102" s="438"/>
      <c r="D102" s="438"/>
      <c r="E102" s="438"/>
      <c r="F102" s="438"/>
      <c r="G102" s="438"/>
      <c r="H102" s="438"/>
      <c r="I102" s="438"/>
      <c r="J102" s="438"/>
      <c r="K102" s="438"/>
      <c r="L102" s="438"/>
      <c r="M102" s="438"/>
      <c r="N102" s="438"/>
      <c r="O102" s="438"/>
      <c r="P102" s="438"/>
      <c r="Q102" s="438"/>
      <c r="R102" s="438"/>
      <c r="S102" s="438"/>
      <c r="T102" s="438"/>
      <c r="U102" s="438"/>
      <c r="V102" s="438"/>
      <c r="W102" s="438"/>
      <c r="X102" s="438"/>
      <c r="Y102" s="438"/>
      <c r="Z102" s="438"/>
      <c r="AA102" s="438"/>
      <c r="AB102" s="438"/>
      <c r="AC102" s="438"/>
      <c r="AD102" s="438"/>
      <c r="AE102" s="439"/>
      <c r="AF102" s="202"/>
      <c r="AG102" s="202"/>
      <c r="AH102" s="202"/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  <c r="BB102" s="202"/>
      <c r="BC102" s="202"/>
      <c r="BD102" s="202"/>
      <c r="BE102" s="202"/>
      <c r="BF102" s="202"/>
      <c r="BG102" s="202"/>
      <c r="BH102" s="202"/>
      <c r="BI102" s="202"/>
      <c r="BJ102" s="202"/>
      <c r="BK102" s="202"/>
      <c r="BL102" s="202"/>
      <c r="BM102" s="202"/>
      <c r="BN102" s="202"/>
      <c r="BO102" s="202"/>
      <c r="BP102" s="202"/>
      <c r="BQ102" s="202"/>
      <c r="BR102" s="202"/>
      <c r="BS102" s="202"/>
      <c r="BT102" s="202"/>
      <c r="BU102" s="202"/>
      <c r="BV102" s="202"/>
      <c r="BW102" s="202"/>
      <c r="BX102" s="202"/>
      <c r="BY102" s="202"/>
      <c r="BZ102" s="202"/>
      <c r="CA102" s="202"/>
      <c r="CB102" s="202"/>
      <c r="CC102" s="202"/>
      <c r="CD102" s="202"/>
    </row>
    <row r="103" spans="1:82" ht="18" customHeight="1" thickTop="1" x14ac:dyDescent="0.25">
      <c r="A103" s="123"/>
      <c r="B103" s="415"/>
      <c r="C103" s="415"/>
      <c r="D103" s="415"/>
      <c r="E103" s="415"/>
      <c r="F103" s="415"/>
      <c r="G103" s="415"/>
      <c r="H103" s="415"/>
      <c r="I103" s="415"/>
      <c r="J103" s="415"/>
      <c r="K103" s="415"/>
      <c r="L103" s="415"/>
      <c r="M103" s="415"/>
      <c r="N103" s="415"/>
      <c r="O103" s="415"/>
      <c r="P103" s="415"/>
      <c r="Q103" s="415"/>
      <c r="R103" s="415"/>
      <c r="S103" s="415"/>
      <c r="T103" s="415"/>
      <c r="U103" s="415"/>
      <c r="V103" s="415"/>
      <c r="W103" s="415"/>
      <c r="X103" s="415"/>
      <c r="Y103" s="415"/>
      <c r="Z103" s="415"/>
      <c r="AA103" s="415"/>
      <c r="AB103" s="415"/>
      <c r="AC103" s="415"/>
      <c r="AD103" s="415"/>
      <c r="AE103" s="415"/>
      <c r="AF103" s="202"/>
      <c r="AG103" s="202"/>
      <c r="AH103" s="202"/>
      <c r="AI103" s="202"/>
      <c r="AJ103" s="202"/>
      <c r="AK103" s="202"/>
      <c r="AL103" s="202"/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  <c r="BB103" s="202"/>
      <c r="BC103" s="202"/>
      <c r="BD103" s="202"/>
      <c r="BE103" s="202"/>
      <c r="BF103" s="202"/>
      <c r="BG103" s="202"/>
      <c r="BH103" s="202"/>
      <c r="BI103" s="202"/>
      <c r="BJ103" s="202"/>
      <c r="BK103" s="202"/>
      <c r="BL103" s="202"/>
      <c r="BM103" s="202"/>
      <c r="BN103" s="202"/>
      <c r="BO103" s="202"/>
      <c r="BP103" s="202"/>
      <c r="BQ103" s="202"/>
      <c r="BR103" s="202"/>
      <c r="BS103" s="202"/>
      <c r="BT103" s="202"/>
      <c r="BU103" s="202"/>
      <c r="BV103" s="202"/>
      <c r="BW103" s="202"/>
      <c r="BX103" s="202"/>
      <c r="BY103" s="202"/>
      <c r="BZ103" s="202"/>
      <c r="CA103" s="202"/>
      <c r="CB103" s="202"/>
      <c r="CC103" s="202"/>
      <c r="CD103" s="202"/>
    </row>
    <row r="104" spans="1:82" ht="18" customHeight="1" x14ac:dyDescent="0.25">
      <c r="A104" s="123"/>
      <c r="B104" s="415"/>
      <c r="C104" s="415"/>
      <c r="D104" s="415"/>
      <c r="E104" s="415"/>
      <c r="F104" s="415"/>
      <c r="G104" s="415"/>
      <c r="H104" s="415"/>
      <c r="I104" s="415"/>
      <c r="J104" s="415"/>
      <c r="K104" s="415"/>
      <c r="L104" s="415"/>
      <c r="M104" s="415"/>
      <c r="N104" s="415"/>
      <c r="O104" s="415"/>
      <c r="P104" s="415"/>
      <c r="Q104" s="415"/>
      <c r="R104" s="415"/>
      <c r="S104" s="415"/>
      <c r="T104" s="415"/>
      <c r="U104" s="415"/>
      <c r="V104" s="415"/>
      <c r="W104" s="415"/>
      <c r="X104" s="415"/>
      <c r="Y104" s="415"/>
      <c r="Z104" s="415"/>
      <c r="AA104" s="415"/>
      <c r="AB104" s="415"/>
      <c r="AC104" s="415"/>
      <c r="AD104" s="415"/>
      <c r="AE104" s="415"/>
      <c r="AF104" s="203"/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  <c r="BF104" s="202"/>
      <c r="BG104" s="202"/>
      <c r="BH104" s="202"/>
      <c r="BI104" s="202"/>
      <c r="BJ104" s="202"/>
      <c r="BK104" s="202"/>
      <c r="BL104" s="202"/>
      <c r="BM104" s="202"/>
      <c r="BN104" s="202"/>
      <c r="BO104" s="202"/>
      <c r="BP104" s="202"/>
      <c r="BQ104" s="202"/>
      <c r="BR104" s="202"/>
      <c r="BS104" s="202"/>
      <c r="BT104" s="202"/>
      <c r="BU104" s="202"/>
      <c r="BV104" s="202"/>
      <c r="BW104" s="202"/>
      <c r="BX104" s="202"/>
      <c r="BY104" s="202"/>
      <c r="BZ104" s="202"/>
      <c r="CA104" s="202"/>
      <c r="CB104" s="202"/>
      <c r="CC104" s="202"/>
      <c r="CD104" s="202"/>
    </row>
    <row r="105" spans="1:82" ht="18" customHeight="1" x14ac:dyDescent="0.25">
      <c r="A105" s="123"/>
      <c r="B105" s="415"/>
      <c r="C105" s="415"/>
      <c r="D105" s="415"/>
      <c r="E105" s="415"/>
      <c r="F105" s="415"/>
      <c r="G105" s="415"/>
      <c r="H105" s="415"/>
      <c r="I105" s="415"/>
      <c r="J105" s="415"/>
      <c r="K105" s="415"/>
      <c r="L105" s="415"/>
      <c r="M105" s="415"/>
      <c r="N105" s="415"/>
      <c r="O105" s="415"/>
      <c r="P105" s="415"/>
      <c r="Q105" s="415"/>
      <c r="R105" s="415"/>
      <c r="S105" s="415"/>
      <c r="T105" s="415"/>
      <c r="U105" s="415"/>
      <c r="V105" s="415"/>
      <c r="W105" s="415"/>
      <c r="X105" s="415"/>
      <c r="Y105" s="415"/>
      <c r="Z105" s="415"/>
      <c r="AA105" s="415"/>
      <c r="AB105" s="415"/>
      <c r="AC105" s="415"/>
      <c r="AD105" s="415"/>
      <c r="AE105" s="415"/>
      <c r="AF105" s="202"/>
      <c r="AG105" s="202"/>
      <c r="AH105" s="202"/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2"/>
      <c r="BD105" s="202"/>
      <c r="BE105" s="202"/>
      <c r="BF105" s="202"/>
      <c r="BG105" s="202"/>
      <c r="BH105" s="202"/>
      <c r="BI105" s="202"/>
      <c r="BJ105" s="202"/>
      <c r="BK105" s="202"/>
      <c r="BL105" s="202"/>
      <c r="BM105" s="202"/>
      <c r="BN105" s="202"/>
      <c r="BO105" s="202"/>
      <c r="BP105" s="202"/>
      <c r="BQ105" s="202"/>
      <c r="BR105" s="202"/>
      <c r="BS105" s="202"/>
      <c r="BT105" s="202"/>
      <c r="BU105" s="202"/>
      <c r="BV105" s="202"/>
      <c r="BW105" s="202"/>
      <c r="BX105" s="202"/>
      <c r="BY105" s="202"/>
      <c r="BZ105" s="202"/>
      <c r="CA105" s="202"/>
      <c r="CB105" s="202"/>
      <c r="CC105" s="202"/>
      <c r="CD105" s="202"/>
    </row>
    <row r="106" spans="1:82" ht="18" customHeight="1" x14ac:dyDescent="0.25">
      <c r="A106" s="123"/>
      <c r="B106" s="415"/>
      <c r="C106" s="415"/>
      <c r="D106" s="415"/>
      <c r="E106" s="415"/>
      <c r="F106" s="415"/>
      <c r="G106" s="415"/>
      <c r="H106" s="415"/>
      <c r="I106" s="415"/>
      <c r="J106" s="415"/>
      <c r="K106" s="415"/>
      <c r="L106" s="415"/>
      <c r="M106" s="415"/>
      <c r="N106" s="415"/>
      <c r="O106" s="415"/>
      <c r="P106" s="415"/>
      <c r="Q106" s="415"/>
      <c r="R106" s="415"/>
      <c r="S106" s="415"/>
      <c r="T106" s="415"/>
      <c r="U106" s="415"/>
      <c r="V106" s="415"/>
      <c r="W106" s="415"/>
      <c r="X106" s="415"/>
      <c r="Y106" s="415"/>
      <c r="Z106" s="415"/>
      <c r="AA106" s="415"/>
      <c r="AB106" s="415"/>
      <c r="AC106" s="415"/>
      <c r="AD106" s="415"/>
      <c r="AE106" s="415"/>
      <c r="AF106" s="202"/>
      <c r="AG106" s="202"/>
      <c r="AH106" s="202"/>
      <c r="AI106" s="202"/>
      <c r="AJ106" s="202"/>
      <c r="AK106" s="202"/>
      <c r="AL106" s="202"/>
      <c r="AM106" s="202"/>
      <c r="AN106" s="202"/>
      <c r="AO106" s="202"/>
      <c r="AP106" s="202"/>
      <c r="AQ106" s="202"/>
      <c r="AR106" s="202"/>
      <c r="AS106" s="202"/>
      <c r="AT106" s="202"/>
      <c r="AU106" s="202"/>
      <c r="AV106" s="202"/>
      <c r="AW106" s="202"/>
      <c r="AX106" s="202"/>
      <c r="AY106" s="202"/>
      <c r="AZ106" s="202"/>
      <c r="BA106" s="202"/>
      <c r="BB106" s="202"/>
      <c r="BC106" s="202"/>
      <c r="BD106" s="202"/>
      <c r="BE106" s="202"/>
      <c r="BF106" s="202"/>
      <c r="BG106" s="202"/>
      <c r="BH106" s="202"/>
      <c r="BI106" s="202"/>
      <c r="BJ106" s="202"/>
      <c r="BK106" s="202"/>
      <c r="BL106" s="202"/>
      <c r="BM106" s="202"/>
      <c r="BN106" s="202"/>
      <c r="BO106" s="202"/>
      <c r="BP106" s="202"/>
      <c r="BQ106" s="202"/>
      <c r="BR106" s="202"/>
      <c r="BS106" s="202"/>
      <c r="BT106" s="202"/>
      <c r="BU106" s="202"/>
      <c r="BV106" s="202"/>
      <c r="BW106" s="202"/>
      <c r="BX106" s="202"/>
      <c r="BY106" s="202"/>
      <c r="BZ106" s="202"/>
      <c r="CA106" s="202"/>
      <c r="CB106" s="202"/>
      <c r="CC106" s="202"/>
      <c r="CD106" s="202"/>
    </row>
    <row r="107" spans="1:82" ht="18" customHeight="1" x14ac:dyDescent="0.25">
      <c r="A107" s="123"/>
      <c r="B107" s="415"/>
      <c r="C107" s="415"/>
      <c r="D107" s="415"/>
      <c r="E107" s="415"/>
      <c r="F107" s="415"/>
      <c r="G107" s="415"/>
      <c r="H107" s="415"/>
      <c r="I107" s="415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5"/>
      <c r="AC107" s="415"/>
      <c r="AD107" s="415"/>
      <c r="AE107" s="415"/>
      <c r="AF107" s="202"/>
      <c r="AG107" s="202"/>
      <c r="AH107" s="202"/>
      <c r="AI107" s="202"/>
      <c r="AJ107" s="202"/>
      <c r="AK107" s="202"/>
      <c r="AL107" s="202"/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  <c r="BC107" s="202"/>
      <c r="BD107" s="202"/>
      <c r="BE107" s="202"/>
      <c r="BF107" s="202"/>
      <c r="BG107" s="202"/>
      <c r="BH107" s="202"/>
      <c r="BI107" s="202"/>
      <c r="BJ107" s="202"/>
      <c r="BK107" s="202"/>
      <c r="BL107" s="202"/>
      <c r="BM107" s="202"/>
      <c r="BN107" s="202"/>
      <c r="BO107" s="202"/>
      <c r="BP107" s="202"/>
      <c r="BQ107" s="202"/>
      <c r="BR107" s="202"/>
      <c r="BS107" s="202"/>
      <c r="BT107" s="202"/>
      <c r="BU107" s="202"/>
      <c r="BV107" s="202"/>
      <c r="BW107" s="202"/>
      <c r="BX107" s="202"/>
      <c r="BY107" s="202"/>
      <c r="BZ107" s="202"/>
      <c r="CA107" s="202"/>
      <c r="CB107" s="202"/>
      <c r="CC107" s="202"/>
      <c r="CD107" s="202"/>
    </row>
    <row r="108" spans="1:82" ht="18" customHeight="1" x14ac:dyDescent="0.25">
      <c r="A108" s="123"/>
      <c r="B108" s="415"/>
      <c r="C108" s="415"/>
      <c r="D108" s="415"/>
      <c r="E108" s="415"/>
      <c r="F108" s="415"/>
      <c r="G108" s="415"/>
      <c r="H108" s="415"/>
      <c r="I108" s="415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5"/>
      <c r="AC108" s="415"/>
      <c r="AD108" s="415"/>
      <c r="AE108" s="415"/>
      <c r="AF108" s="202"/>
      <c r="AG108" s="202"/>
      <c r="AH108" s="202"/>
      <c r="AI108" s="202"/>
      <c r="AJ108" s="202"/>
      <c r="AK108" s="202"/>
      <c r="AL108" s="202"/>
      <c r="AM108" s="202"/>
      <c r="AN108" s="202"/>
      <c r="AO108" s="202"/>
      <c r="AP108" s="202"/>
      <c r="AQ108" s="202"/>
      <c r="AR108" s="202"/>
      <c r="AS108" s="202"/>
      <c r="AT108" s="202"/>
      <c r="AU108" s="202"/>
      <c r="AV108" s="202"/>
      <c r="AW108" s="202"/>
      <c r="AX108" s="202"/>
      <c r="AY108" s="202"/>
      <c r="AZ108" s="202"/>
      <c r="BA108" s="202"/>
      <c r="BB108" s="202"/>
      <c r="BC108" s="202"/>
      <c r="BD108" s="202"/>
      <c r="BE108" s="202"/>
      <c r="BF108" s="202"/>
      <c r="BG108" s="202"/>
      <c r="BH108" s="202"/>
      <c r="BI108" s="202"/>
      <c r="BJ108" s="202"/>
      <c r="BK108" s="202"/>
      <c r="BL108" s="202"/>
      <c r="BM108" s="202"/>
      <c r="BN108" s="202"/>
      <c r="BO108" s="202"/>
      <c r="BP108" s="202"/>
      <c r="BQ108" s="202"/>
      <c r="BR108" s="202"/>
      <c r="BS108" s="202"/>
      <c r="BT108" s="202"/>
      <c r="BU108" s="202"/>
      <c r="BV108" s="202"/>
      <c r="BW108" s="202"/>
      <c r="BX108" s="202"/>
      <c r="BY108" s="202"/>
      <c r="BZ108" s="202"/>
      <c r="CA108" s="202"/>
      <c r="CB108" s="202"/>
      <c r="CC108" s="202"/>
      <c r="CD108" s="202"/>
    </row>
    <row r="109" spans="1:82" ht="18" customHeight="1" x14ac:dyDescent="0.25">
      <c r="A109" s="123"/>
      <c r="B109" s="415"/>
      <c r="C109" s="415"/>
      <c r="D109" s="415"/>
      <c r="E109" s="415"/>
      <c r="F109" s="415"/>
      <c r="G109" s="415"/>
      <c r="H109" s="415"/>
      <c r="I109" s="415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5"/>
      <c r="AC109" s="415"/>
      <c r="AD109" s="415"/>
      <c r="AE109" s="415"/>
      <c r="AF109" s="202"/>
      <c r="AG109" s="202"/>
      <c r="AH109" s="202"/>
      <c r="AI109" s="202"/>
      <c r="AJ109" s="202"/>
      <c r="AK109" s="202"/>
      <c r="AL109" s="202"/>
      <c r="AM109" s="202"/>
      <c r="AN109" s="202"/>
      <c r="AO109" s="202"/>
      <c r="AP109" s="202"/>
      <c r="AQ109" s="202"/>
      <c r="AR109" s="202"/>
      <c r="AS109" s="202"/>
      <c r="AT109" s="202"/>
      <c r="AU109" s="202"/>
      <c r="AV109" s="202"/>
      <c r="AW109" s="202"/>
      <c r="AX109" s="202"/>
      <c r="AY109" s="202"/>
      <c r="AZ109" s="202"/>
      <c r="BA109" s="202"/>
      <c r="BB109" s="202"/>
      <c r="BC109" s="202"/>
      <c r="BD109" s="202"/>
      <c r="BE109" s="202"/>
      <c r="BF109" s="202"/>
      <c r="BG109" s="202"/>
      <c r="BH109" s="202"/>
      <c r="BI109" s="202"/>
      <c r="BJ109" s="202"/>
      <c r="BK109" s="202"/>
      <c r="BL109" s="202"/>
      <c r="BM109" s="202"/>
      <c r="BN109" s="202"/>
      <c r="BO109" s="202"/>
      <c r="BP109" s="202"/>
      <c r="BQ109" s="202"/>
      <c r="BR109" s="202"/>
      <c r="BS109" s="202"/>
      <c r="BT109" s="202"/>
      <c r="BU109" s="202"/>
      <c r="BV109" s="202"/>
      <c r="BW109" s="202"/>
      <c r="BX109" s="202"/>
      <c r="BY109" s="202"/>
      <c r="BZ109" s="202"/>
      <c r="CA109" s="202"/>
      <c r="CB109" s="202"/>
      <c r="CC109" s="202"/>
      <c r="CD109" s="202"/>
    </row>
    <row r="110" spans="1:82" ht="18" customHeight="1" x14ac:dyDescent="0.25">
      <c r="A110" s="123"/>
      <c r="B110" s="415"/>
      <c r="C110" s="415"/>
      <c r="D110" s="415"/>
      <c r="E110" s="415"/>
      <c r="F110" s="415"/>
      <c r="G110" s="415"/>
      <c r="H110" s="415"/>
      <c r="I110" s="415"/>
      <c r="J110" s="415"/>
      <c r="K110" s="415"/>
      <c r="L110" s="415"/>
      <c r="M110" s="415"/>
      <c r="N110" s="415"/>
      <c r="O110" s="415"/>
      <c r="P110" s="415"/>
      <c r="Q110" s="415"/>
      <c r="R110" s="415"/>
      <c r="S110" s="415"/>
      <c r="T110" s="415"/>
      <c r="U110" s="415"/>
      <c r="V110" s="415"/>
      <c r="W110" s="415"/>
      <c r="X110" s="415"/>
      <c r="Y110" s="415"/>
      <c r="Z110" s="415"/>
      <c r="AA110" s="415"/>
      <c r="AB110" s="415"/>
      <c r="AC110" s="415"/>
      <c r="AD110" s="415"/>
      <c r="AE110" s="415"/>
      <c r="AF110" s="202"/>
      <c r="AG110" s="202"/>
      <c r="AH110" s="202"/>
      <c r="AI110" s="202"/>
      <c r="AJ110" s="202"/>
      <c r="AK110" s="202"/>
      <c r="AL110" s="202"/>
      <c r="AM110" s="202"/>
      <c r="AN110" s="202"/>
      <c r="AO110" s="202"/>
      <c r="AP110" s="202"/>
      <c r="AQ110" s="202"/>
      <c r="AR110" s="202"/>
      <c r="AS110" s="202"/>
      <c r="AT110" s="202"/>
      <c r="AU110" s="202"/>
      <c r="AV110" s="202"/>
      <c r="AW110" s="202"/>
      <c r="AX110" s="202"/>
      <c r="AY110" s="202"/>
      <c r="AZ110" s="202"/>
      <c r="BA110" s="202"/>
      <c r="BB110" s="202"/>
      <c r="BC110" s="202"/>
      <c r="BD110" s="202"/>
      <c r="BE110" s="202"/>
      <c r="BF110" s="202"/>
      <c r="BG110" s="202"/>
      <c r="BH110" s="202"/>
      <c r="BI110" s="202"/>
      <c r="BJ110" s="202"/>
      <c r="BK110" s="202"/>
      <c r="BL110" s="202"/>
      <c r="BM110" s="202"/>
      <c r="BN110" s="202"/>
      <c r="BO110" s="202"/>
      <c r="BP110" s="202"/>
      <c r="BQ110" s="202"/>
      <c r="BR110" s="202"/>
      <c r="BS110" s="202"/>
      <c r="BT110" s="202"/>
      <c r="BU110" s="202"/>
      <c r="BV110" s="202"/>
      <c r="BW110" s="202"/>
      <c r="BX110" s="202"/>
      <c r="BY110" s="202"/>
      <c r="BZ110" s="202"/>
      <c r="CA110" s="202"/>
      <c r="CB110" s="202"/>
      <c r="CC110" s="202"/>
      <c r="CD110" s="202"/>
    </row>
    <row r="111" spans="1:82" ht="18" customHeight="1" x14ac:dyDescent="0.25">
      <c r="A111" s="123"/>
      <c r="B111" s="203"/>
      <c r="C111" s="203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2"/>
      <c r="AG111" s="202"/>
      <c r="AH111" s="202"/>
      <c r="AI111" s="202"/>
      <c r="AJ111" s="202"/>
      <c r="AK111" s="202"/>
      <c r="AL111" s="202"/>
      <c r="AM111" s="202"/>
      <c r="AN111" s="202"/>
      <c r="AO111" s="202"/>
      <c r="AP111" s="202"/>
      <c r="AQ111" s="202"/>
      <c r="AR111" s="202"/>
      <c r="AS111" s="202"/>
      <c r="AT111" s="202"/>
      <c r="AU111" s="202"/>
      <c r="AV111" s="202"/>
      <c r="AW111" s="202"/>
      <c r="AX111" s="202"/>
      <c r="AY111" s="202"/>
      <c r="AZ111" s="202"/>
      <c r="BA111" s="202"/>
      <c r="BB111" s="202"/>
      <c r="BC111" s="202"/>
      <c r="BD111" s="202"/>
      <c r="BE111" s="202"/>
      <c r="BF111" s="202"/>
      <c r="BG111" s="202"/>
      <c r="BH111" s="202"/>
      <c r="BI111" s="202"/>
      <c r="BJ111" s="202"/>
      <c r="BK111" s="202"/>
      <c r="BL111" s="202"/>
      <c r="BM111" s="202"/>
      <c r="BN111" s="202"/>
      <c r="BO111" s="202"/>
      <c r="BP111" s="202"/>
      <c r="BQ111" s="202"/>
      <c r="BR111" s="202"/>
      <c r="BS111" s="202"/>
      <c r="BT111" s="202"/>
      <c r="BU111" s="202"/>
      <c r="BV111" s="202"/>
      <c r="BW111" s="202"/>
      <c r="BX111" s="202"/>
      <c r="BY111" s="202"/>
      <c r="BZ111" s="202"/>
      <c r="CA111" s="202"/>
      <c r="CB111" s="202"/>
      <c r="CC111" s="202"/>
      <c r="CD111" s="202"/>
    </row>
    <row r="112" spans="1:82" ht="18" customHeight="1" x14ac:dyDescent="0.25">
      <c r="A112" s="123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5"/>
      <c r="AF112" s="202"/>
      <c r="AG112" s="202"/>
      <c r="AH112" s="202"/>
      <c r="AI112" s="202"/>
      <c r="AJ112" s="202"/>
      <c r="AK112" s="202"/>
      <c r="AL112" s="202"/>
      <c r="AM112" s="202"/>
      <c r="AN112" s="202"/>
      <c r="AO112" s="202"/>
      <c r="AP112" s="202"/>
      <c r="AQ112" s="202"/>
      <c r="AR112" s="202"/>
      <c r="AS112" s="202"/>
      <c r="AT112" s="202"/>
      <c r="AU112" s="202"/>
      <c r="AV112" s="202"/>
      <c r="AW112" s="202"/>
      <c r="AX112" s="202"/>
      <c r="AY112" s="202"/>
      <c r="AZ112" s="202"/>
      <c r="BA112" s="202"/>
      <c r="BB112" s="202"/>
      <c r="BC112" s="202"/>
      <c r="BD112" s="202"/>
      <c r="BE112" s="202"/>
      <c r="BF112" s="202"/>
      <c r="BG112" s="202"/>
      <c r="BH112" s="202"/>
      <c r="BI112" s="202"/>
      <c r="BJ112" s="202"/>
      <c r="BK112" s="202"/>
      <c r="BL112" s="202"/>
      <c r="BM112" s="202"/>
      <c r="BN112" s="202"/>
      <c r="BO112" s="202"/>
      <c r="BP112" s="202"/>
      <c r="BQ112" s="202"/>
      <c r="BR112" s="202"/>
      <c r="BS112" s="202"/>
      <c r="BT112" s="202"/>
      <c r="BU112" s="202"/>
      <c r="BV112" s="202"/>
      <c r="BW112" s="202"/>
      <c r="BX112" s="202"/>
      <c r="BY112" s="202"/>
      <c r="BZ112" s="202"/>
      <c r="CA112" s="202"/>
      <c r="CB112" s="202"/>
      <c r="CC112" s="202"/>
      <c r="CD112" s="202"/>
    </row>
    <row r="113" spans="1:82" ht="18" customHeight="1" x14ac:dyDescent="0.25">
      <c r="A113" s="123"/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202"/>
      <c r="AV113" s="202"/>
      <c r="AW113" s="202"/>
      <c r="AX113" s="202"/>
      <c r="AY113" s="202"/>
      <c r="AZ113" s="202"/>
      <c r="BA113" s="202"/>
      <c r="BB113" s="202"/>
      <c r="BC113" s="202"/>
      <c r="BD113" s="202"/>
      <c r="BE113" s="202"/>
      <c r="BF113" s="202"/>
      <c r="BG113" s="202"/>
      <c r="BH113" s="202"/>
      <c r="BI113" s="202"/>
      <c r="BJ113" s="202"/>
      <c r="BK113" s="202"/>
      <c r="BL113" s="202"/>
      <c r="BM113" s="202"/>
      <c r="BN113" s="202"/>
      <c r="BO113" s="202"/>
      <c r="BP113" s="202"/>
      <c r="BQ113" s="202"/>
      <c r="BR113" s="202"/>
      <c r="BS113" s="202"/>
      <c r="BT113" s="202"/>
      <c r="BU113" s="202"/>
      <c r="BV113" s="202"/>
      <c r="BW113" s="202"/>
      <c r="BX113" s="202"/>
      <c r="BY113" s="202"/>
      <c r="BZ113" s="202"/>
      <c r="CA113" s="202"/>
      <c r="CB113" s="202"/>
      <c r="CC113" s="202"/>
      <c r="CD113" s="202"/>
    </row>
    <row r="114" spans="1:82" ht="18" customHeight="1" x14ac:dyDescent="0.25">
      <c r="A114" s="123"/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5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5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  <c r="BB114" s="202"/>
      <c r="BC114" s="202"/>
      <c r="BD114" s="202"/>
      <c r="BE114" s="202"/>
      <c r="BF114" s="202"/>
      <c r="BG114" s="202"/>
      <c r="BH114" s="202"/>
      <c r="BI114" s="202"/>
      <c r="BJ114" s="202"/>
      <c r="BK114" s="202"/>
      <c r="BL114" s="202"/>
      <c r="BM114" s="202"/>
      <c r="BN114" s="202"/>
      <c r="BO114" s="202"/>
      <c r="BP114" s="202"/>
      <c r="BQ114" s="202"/>
      <c r="BR114" s="202"/>
      <c r="BS114" s="202"/>
      <c r="BT114" s="202"/>
      <c r="BU114" s="202"/>
      <c r="BV114" s="202"/>
      <c r="BW114" s="202"/>
      <c r="BX114" s="202"/>
      <c r="BY114" s="202"/>
      <c r="BZ114" s="202"/>
      <c r="CA114" s="202"/>
      <c r="CB114" s="202"/>
      <c r="CC114" s="202"/>
      <c r="CD114" s="202"/>
    </row>
    <row r="115" spans="1:82" ht="18" customHeight="1" x14ac:dyDescent="0.25">
      <c r="A115" s="123"/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6"/>
      <c r="Z115" s="206"/>
      <c r="AA115" s="206"/>
      <c r="AB115" s="206"/>
      <c r="AC115" s="206"/>
      <c r="AD115" s="206"/>
      <c r="AE115" s="205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202"/>
      <c r="BD115" s="202"/>
      <c r="BE115" s="202"/>
      <c r="BF115" s="202"/>
      <c r="BG115" s="202"/>
      <c r="BH115" s="202"/>
      <c r="BI115" s="202"/>
      <c r="BJ115" s="202"/>
      <c r="BK115" s="202"/>
      <c r="BL115" s="202"/>
      <c r="BM115" s="202"/>
      <c r="BN115" s="202"/>
      <c r="BO115" s="202"/>
      <c r="BP115" s="202"/>
      <c r="BQ115" s="202"/>
      <c r="BR115" s="202"/>
      <c r="BS115" s="202"/>
      <c r="BT115" s="202"/>
      <c r="BU115" s="202"/>
      <c r="BV115" s="202"/>
      <c r="BW115" s="202"/>
      <c r="BX115" s="202"/>
      <c r="BY115" s="202"/>
      <c r="BZ115" s="202"/>
      <c r="CA115" s="202"/>
      <c r="CB115" s="202"/>
      <c r="CC115" s="202"/>
      <c r="CD115" s="202"/>
    </row>
    <row r="116" spans="1:82" ht="18" customHeight="1" x14ac:dyDescent="0.25">
      <c r="A116" s="123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  <c r="Z116" s="206"/>
      <c r="AA116" s="206"/>
      <c r="AB116" s="206"/>
      <c r="AC116" s="206"/>
      <c r="AD116" s="206"/>
      <c r="AE116" s="206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  <c r="BB116" s="202"/>
      <c r="BC116" s="202"/>
      <c r="BD116" s="202"/>
      <c r="BE116" s="202"/>
      <c r="BF116" s="202"/>
      <c r="BG116" s="202"/>
      <c r="BH116" s="202"/>
      <c r="BI116" s="202"/>
      <c r="BJ116" s="202"/>
      <c r="BK116" s="202"/>
      <c r="BL116" s="202"/>
      <c r="BM116" s="202"/>
      <c r="BN116" s="202"/>
      <c r="BO116" s="202"/>
      <c r="BP116" s="202"/>
      <c r="BQ116" s="202"/>
      <c r="BR116" s="202"/>
      <c r="BS116" s="202"/>
      <c r="BT116" s="202"/>
      <c r="BU116" s="202"/>
      <c r="BV116" s="202"/>
      <c r="BW116" s="202"/>
      <c r="BX116" s="202"/>
      <c r="BY116" s="202"/>
      <c r="BZ116" s="202"/>
      <c r="CA116" s="202"/>
      <c r="CB116" s="202"/>
      <c r="CC116" s="202"/>
      <c r="CD116" s="202"/>
    </row>
    <row r="117" spans="1:82" ht="18" customHeight="1" x14ac:dyDescent="0.25">
      <c r="A117" s="123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  <c r="AA117" s="206"/>
      <c r="AB117" s="206"/>
      <c r="AC117" s="206"/>
      <c r="AD117" s="206"/>
      <c r="AE117" s="206"/>
      <c r="AF117" s="202"/>
      <c r="AG117" s="202"/>
      <c r="AH117" s="202"/>
      <c r="AI117" s="202"/>
      <c r="AJ117" s="202"/>
      <c r="AK117" s="202"/>
      <c r="AL117" s="202"/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  <c r="BF117" s="202"/>
      <c r="BG117" s="202"/>
      <c r="BH117" s="202"/>
      <c r="BI117" s="202"/>
      <c r="BJ117" s="202"/>
      <c r="BK117" s="202"/>
      <c r="BL117" s="202"/>
      <c r="BM117" s="202"/>
      <c r="BN117" s="202"/>
      <c r="BO117" s="202"/>
      <c r="BP117" s="202"/>
      <c r="BQ117" s="202"/>
      <c r="BR117" s="202"/>
      <c r="BS117" s="202"/>
      <c r="BT117" s="202"/>
      <c r="BU117" s="202"/>
      <c r="BV117" s="202"/>
      <c r="BW117" s="202"/>
      <c r="BX117" s="202"/>
      <c r="BY117" s="202"/>
      <c r="BZ117" s="202"/>
      <c r="CA117" s="202"/>
      <c r="CB117" s="202"/>
      <c r="CC117" s="202"/>
      <c r="CD117" s="202"/>
    </row>
    <row r="118" spans="1:82" ht="18" customHeight="1" x14ac:dyDescent="0.25">
      <c r="A118" s="123"/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  <c r="AA118" s="206"/>
      <c r="AB118" s="206"/>
      <c r="AC118" s="206"/>
      <c r="AD118" s="206"/>
      <c r="AE118" s="206"/>
      <c r="AF118" s="202"/>
      <c r="AG118" s="202"/>
      <c r="AH118" s="202"/>
      <c r="AI118" s="202"/>
      <c r="AJ118" s="202"/>
      <c r="AK118" s="202"/>
      <c r="AL118" s="202"/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  <c r="BB118" s="202"/>
      <c r="BC118" s="202"/>
      <c r="BD118" s="202"/>
      <c r="BE118" s="202"/>
      <c r="BF118" s="202"/>
      <c r="BG118" s="202"/>
      <c r="BH118" s="202"/>
      <c r="BI118" s="202"/>
      <c r="BJ118" s="202"/>
      <c r="BK118" s="202"/>
      <c r="BL118" s="202"/>
      <c r="BM118" s="202"/>
      <c r="BN118" s="202"/>
      <c r="BO118" s="202"/>
      <c r="BP118" s="202"/>
      <c r="BQ118" s="202"/>
      <c r="BR118" s="202"/>
      <c r="BS118" s="202"/>
      <c r="BT118" s="202"/>
      <c r="BU118" s="202"/>
      <c r="BV118" s="202"/>
      <c r="BW118" s="202"/>
      <c r="BX118" s="202"/>
      <c r="BY118" s="202"/>
      <c r="BZ118" s="202"/>
      <c r="CA118" s="202"/>
      <c r="CB118" s="202"/>
      <c r="CC118" s="202"/>
      <c r="CD118" s="202"/>
    </row>
    <row r="119" spans="1:82" ht="18" customHeight="1" x14ac:dyDescent="0.25">
      <c r="A119" s="123"/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2"/>
      <c r="AG119" s="202"/>
      <c r="AH119" s="202"/>
      <c r="AI119" s="202"/>
      <c r="AJ119" s="202"/>
      <c r="AK119" s="202"/>
      <c r="AL119" s="202"/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2"/>
      <c r="AZ119" s="202"/>
      <c r="BA119" s="202"/>
      <c r="BB119" s="202"/>
      <c r="BC119" s="202"/>
      <c r="BD119" s="202"/>
      <c r="BE119" s="202"/>
      <c r="BF119" s="202"/>
      <c r="BG119" s="202"/>
      <c r="BH119" s="202"/>
      <c r="BI119" s="202"/>
      <c r="BJ119" s="202"/>
      <c r="BK119" s="202"/>
      <c r="BL119" s="202"/>
      <c r="BM119" s="202"/>
      <c r="BN119" s="202"/>
      <c r="BO119" s="202"/>
      <c r="BP119" s="202"/>
      <c r="BQ119" s="202"/>
      <c r="BR119" s="202"/>
      <c r="BS119" s="202"/>
      <c r="BT119" s="202"/>
      <c r="BU119" s="202"/>
      <c r="BV119" s="202"/>
      <c r="BW119" s="202"/>
      <c r="BX119" s="202"/>
      <c r="BY119" s="202"/>
      <c r="BZ119" s="202"/>
      <c r="CA119" s="202"/>
      <c r="CB119" s="202"/>
      <c r="CC119" s="202"/>
      <c r="CD119" s="202"/>
    </row>
    <row r="120" spans="1:82" ht="18" customHeight="1" x14ac:dyDescent="0.25">
      <c r="A120" s="123"/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2"/>
      <c r="AG120" s="202"/>
      <c r="AH120" s="202"/>
      <c r="AI120" s="202"/>
      <c r="AJ120" s="202"/>
      <c r="AK120" s="202"/>
      <c r="AL120" s="202"/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2"/>
      <c r="BB120" s="202"/>
      <c r="BC120" s="202"/>
      <c r="BD120" s="202"/>
      <c r="BE120" s="202"/>
      <c r="BF120" s="202"/>
      <c r="BG120" s="202"/>
      <c r="BH120" s="202"/>
      <c r="BI120" s="202"/>
      <c r="BJ120" s="202"/>
      <c r="BK120" s="202"/>
      <c r="BL120" s="202"/>
      <c r="BM120" s="202"/>
      <c r="BN120" s="202"/>
      <c r="BO120" s="202"/>
      <c r="BP120" s="202"/>
      <c r="BQ120" s="202"/>
      <c r="BR120" s="202"/>
      <c r="BS120" s="202"/>
      <c r="BT120" s="202"/>
      <c r="BU120" s="202"/>
      <c r="BV120" s="202"/>
      <c r="BW120" s="202"/>
      <c r="BX120" s="202"/>
      <c r="BY120" s="202"/>
      <c r="BZ120" s="202"/>
      <c r="CA120" s="202"/>
      <c r="CB120" s="202"/>
      <c r="CC120" s="202"/>
      <c r="CD120" s="202"/>
    </row>
    <row r="121" spans="1:82" ht="18" customHeight="1" x14ac:dyDescent="0.25">
      <c r="A121" s="123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2"/>
      <c r="BD121" s="202"/>
      <c r="BE121" s="202"/>
      <c r="BF121" s="202"/>
      <c r="BG121" s="202"/>
      <c r="BH121" s="202"/>
      <c r="BI121" s="202"/>
      <c r="BJ121" s="202"/>
      <c r="BK121" s="202"/>
      <c r="BL121" s="202"/>
      <c r="BM121" s="202"/>
      <c r="BN121" s="202"/>
      <c r="BO121" s="202"/>
      <c r="BP121" s="202"/>
      <c r="BQ121" s="202"/>
      <c r="BR121" s="202"/>
      <c r="BS121" s="202"/>
      <c r="BT121" s="202"/>
      <c r="BU121" s="202"/>
      <c r="BV121" s="202"/>
      <c r="BW121" s="202"/>
      <c r="BX121" s="202"/>
      <c r="BY121" s="202"/>
      <c r="BZ121" s="202"/>
      <c r="CA121" s="202"/>
      <c r="CB121" s="202"/>
      <c r="CC121" s="202"/>
      <c r="CD121" s="202"/>
    </row>
    <row r="122" spans="1:82" ht="18" customHeight="1" x14ac:dyDescent="0.25">
      <c r="A122" s="123"/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202"/>
      <c r="AX122" s="202"/>
      <c r="AY122" s="202"/>
      <c r="AZ122" s="202"/>
      <c r="BA122" s="202"/>
      <c r="BB122" s="202"/>
      <c r="BC122" s="202"/>
      <c r="BD122" s="202"/>
      <c r="BE122" s="202"/>
      <c r="BF122" s="202"/>
      <c r="BG122" s="202"/>
      <c r="BH122" s="202"/>
      <c r="BI122" s="202"/>
      <c r="BJ122" s="202"/>
      <c r="BK122" s="202"/>
      <c r="BL122" s="202"/>
      <c r="BM122" s="202"/>
      <c r="BN122" s="202"/>
      <c r="BO122" s="202"/>
      <c r="BP122" s="202"/>
      <c r="BQ122" s="202"/>
      <c r="BR122" s="202"/>
      <c r="BS122" s="202"/>
      <c r="BT122" s="202"/>
      <c r="BU122" s="202"/>
      <c r="BV122" s="202"/>
      <c r="BW122" s="202"/>
      <c r="BX122" s="202"/>
      <c r="BY122" s="202"/>
      <c r="BZ122" s="202"/>
      <c r="CA122" s="202"/>
      <c r="CB122" s="202"/>
      <c r="CC122" s="202"/>
      <c r="CD122" s="202"/>
    </row>
    <row r="123" spans="1:82" ht="18" customHeight="1" x14ac:dyDescent="0.25">
      <c r="A123" s="123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  <c r="BB123" s="202"/>
      <c r="BC123" s="202"/>
      <c r="BD123" s="202"/>
      <c r="BE123" s="202"/>
      <c r="BF123" s="202"/>
      <c r="BG123" s="202"/>
      <c r="BH123" s="202"/>
      <c r="BI123" s="202"/>
      <c r="BJ123" s="202"/>
      <c r="BK123" s="202"/>
      <c r="BL123" s="202"/>
      <c r="BM123" s="202"/>
      <c r="BN123" s="202"/>
      <c r="BO123" s="202"/>
      <c r="BP123" s="202"/>
      <c r="BQ123" s="202"/>
      <c r="BR123" s="202"/>
      <c r="BS123" s="202"/>
      <c r="BT123" s="202"/>
      <c r="BU123" s="202"/>
      <c r="BV123" s="202"/>
      <c r="BW123" s="202"/>
      <c r="BX123" s="202"/>
      <c r="BY123" s="202"/>
      <c r="BZ123" s="202"/>
      <c r="CA123" s="202"/>
      <c r="CB123" s="202"/>
      <c r="CC123" s="202"/>
      <c r="CD123" s="202"/>
    </row>
    <row r="124" spans="1:82" ht="18" customHeight="1" x14ac:dyDescent="0.25">
      <c r="A124" s="123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  <c r="BB124" s="202"/>
      <c r="BC124" s="202"/>
      <c r="BD124" s="202"/>
      <c r="BE124" s="202"/>
      <c r="BF124" s="202"/>
      <c r="BG124" s="202"/>
      <c r="BH124" s="202"/>
      <c r="BI124" s="202"/>
      <c r="BJ124" s="202"/>
      <c r="BK124" s="202"/>
      <c r="BL124" s="202"/>
      <c r="BM124" s="202"/>
      <c r="BN124" s="202"/>
      <c r="BO124" s="202"/>
      <c r="BP124" s="202"/>
      <c r="BQ124" s="202"/>
      <c r="BR124" s="202"/>
      <c r="BS124" s="202"/>
      <c r="BT124" s="202"/>
      <c r="BU124" s="202"/>
      <c r="BV124" s="202"/>
      <c r="BW124" s="202"/>
      <c r="BX124" s="202"/>
      <c r="BY124" s="202"/>
      <c r="BZ124" s="202"/>
      <c r="CA124" s="202"/>
      <c r="CB124" s="202"/>
      <c r="CC124" s="202"/>
      <c r="CD124" s="202"/>
    </row>
    <row r="125" spans="1:82" ht="18" customHeight="1" x14ac:dyDescent="0.25">
      <c r="A125" s="123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202"/>
      <c r="AV125" s="202"/>
      <c r="AW125" s="202"/>
      <c r="AX125" s="202"/>
      <c r="AY125" s="202"/>
      <c r="AZ125" s="202"/>
      <c r="BA125" s="202"/>
      <c r="BB125" s="202"/>
      <c r="BC125" s="202"/>
      <c r="BD125" s="202"/>
      <c r="BE125" s="202"/>
      <c r="BF125" s="202"/>
      <c r="BG125" s="202"/>
      <c r="BH125" s="202"/>
      <c r="BI125" s="202"/>
      <c r="BJ125" s="202"/>
      <c r="BK125" s="202"/>
      <c r="BL125" s="202"/>
      <c r="BM125" s="202"/>
      <c r="BN125" s="202"/>
      <c r="BO125" s="202"/>
      <c r="BP125" s="202"/>
      <c r="BQ125" s="202"/>
      <c r="BR125" s="202"/>
      <c r="BS125" s="202"/>
      <c r="BT125" s="202"/>
      <c r="BU125" s="202"/>
      <c r="BV125" s="202"/>
      <c r="BW125" s="202"/>
      <c r="BX125" s="202"/>
      <c r="BY125" s="202"/>
      <c r="BZ125" s="202"/>
      <c r="CA125" s="202"/>
      <c r="CB125" s="202"/>
      <c r="CC125" s="202"/>
      <c r="CD125" s="202"/>
    </row>
    <row r="126" spans="1:82" ht="18" customHeight="1" x14ac:dyDescent="0.25">
      <c r="A126" s="123"/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  <c r="BC126" s="202"/>
      <c r="BD126" s="202"/>
      <c r="BE126" s="202"/>
      <c r="BF126" s="202"/>
      <c r="BG126" s="202"/>
      <c r="BH126" s="202"/>
      <c r="BI126" s="202"/>
      <c r="BJ126" s="202"/>
      <c r="BK126" s="202"/>
      <c r="BL126" s="202"/>
      <c r="BM126" s="202"/>
      <c r="BN126" s="202"/>
      <c r="BO126" s="202"/>
      <c r="BP126" s="202"/>
      <c r="BQ126" s="202"/>
      <c r="BR126" s="202"/>
      <c r="BS126" s="202"/>
      <c r="BT126" s="202"/>
      <c r="BU126" s="202"/>
      <c r="BV126" s="202"/>
      <c r="BW126" s="202"/>
      <c r="BX126" s="202"/>
      <c r="BY126" s="202"/>
      <c r="BZ126" s="202"/>
      <c r="CA126" s="202"/>
      <c r="CB126" s="202"/>
      <c r="CC126" s="202"/>
      <c r="CD126" s="202"/>
    </row>
    <row r="127" spans="1:82" ht="18" customHeight="1" x14ac:dyDescent="0.25">
      <c r="A127" s="123"/>
      <c r="B127" s="173"/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pans="1:82" ht="18" customHeight="1" x14ac:dyDescent="0.25">
      <c r="A128" s="123"/>
      <c r="B128" s="173"/>
      <c r="C128" s="173"/>
      <c r="D128" s="173"/>
      <c r="E128" s="173"/>
      <c r="F128" s="173"/>
      <c r="G128" s="173"/>
      <c r="H128" s="173"/>
      <c r="I128" s="173"/>
      <c r="J128" s="173"/>
      <c r="K128" s="173"/>
      <c r="L128" s="173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pans="1:31" ht="18" customHeight="1" x14ac:dyDescent="0.25">
      <c r="A129" s="123"/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pans="1:31" ht="18" customHeight="1" x14ac:dyDescent="0.25">
      <c r="A130" s="123"/>
      <c r="B130" s="173"/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pans="1:31" ht="18" customHeight="1" x14ac:dyDescent="0.25">
      <c r="A131" s="123"/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pans="1:31" ht="18" customHeight="1" x14ac:dyDescent="0.25">
      <c r="A132" s="123"/>
      <c r="B132" s="173"/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pans="1:31" ht="18" customHeight="1" x14ac:dyDescent="0.25">
      <c r="A133" s="123"/>
      <c r="B133" s="173"/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pans="1:31" ht="18" customHeight="1" x14ac:dyDescent="0.25">
      <c r="A134" s="123"/>
      <c r="B134" s="173"/>
      <c r="C134" s="173"/>
      <c r="D134" s="173"/>
      <c r="E134" s="173"/>
      <c r="F134" s="173"/>
      <c r="G134" s="173"/>
      <c r="H134" s="173"/>
      <c r="I134" s="173"/>
      <c r="J134" s="173"/>
      <c r="K134" s="173"/>
      <c r="L134" s="173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pans="1:31" ht="18" customHeight="1" x14ac:dyDescent="0.25">
      <c r="A135" s="123"/>
      <c r="B135" s="173"/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pans="1:31" ht="18" customHeight="1" x14ac:dyDescent="0.25">
      <c r="A136" s="123"/>
      <c r="B136" s="173"/>
      <c r="C136" s="173"/>
      <c r="D136" s="173"/>
      <c r="E136" s="173"/>
      <c r="F136" s="173"/>
      <c r="G136" s="173"/>
      <c r="H136" s="173"/>
      <c r="I136" s="173"/>
      <c r="J136" s="173"/>
      <c r="K136" s="173"/>
      <c r="L136" s="173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pans="1:31" ht="18" customHeight="1" x14ac:dyDescent="0.25">
      <c r="A137" s="123"/>
      <c r="B137" s="173"/>
      <c r="C137" s="173"/>
      <c r="D137" s="173"/>
      <c r="E137" s="173"/>
      <c r="F137" s="173"/>
      <c r="G137" s="173"/>
      <c r="H137" s="173"/>
      <c r="I137" s="173"/>
      <c r="J137" s="173"/>
      <c r="K137" s="173"/>
      <c r="L137" s="173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pans="1:31" ht="18" customHeight="1" x14ac:dyDescent="0.25">
      <c r="A138" s="123"/>
      <c r="B138" s="173"/>
      <c r="C138" s="173"/>
      <c r="D138" s="173"/>
      <c r="E138" s="173"/>
      <c r="F138" s="173"/>
      <c r="G138" s="173"/>
      <c r="H138" s="173"/>
      <c r="I138" s="173"/>
      <c r="J138" s="173"/>
      <c r="K138" s="173"/>
      <c r="L138" s="173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pans="1:31" ht="18" customHeight="1" x14ac:dyDescent="0.25">
      <c r="A139" s="123"/>
      <c r="B139" s="173"/>
      <c r="C139" s="173"/>
      <c r="D139" s="173"/>
      <c r="E139" s="173"/>
      <c r="F139" s="173"/>
      <c r="G139" s="173"/>
      <c r="H139" s="173"/>
      <c r="I139" s="173"/>
      <c r="J139" s="173"/>
      <c r="K139" s="173"/>
      <c r="L139" s="173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pans="1:31" ht="18" customHeight="1" x14ac:dyDescent="0.25">
      <c r="A140" s="123"/>
      <c r="B140" s="173"/>
      <c r="C140" s="173"/>
      <c r="D140" s="173"/>
      <c r="E140" s="173"/>
      <c r="F140" s="173"/>
      <c r="G140" s="173"/>
      <c r="H140" s="173"/>
      <c r="I140" s="173"/>
      <c r="J140" s="173"/>
      <c r="K140" s="173"/>
      <c r="L140" s="173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  <row r="141" spans="1:31" ht="18" customHeight="1" x14ac:dyDescent="0.25">
      <c r="A141" s="123"/>
      <c r="B141" s="173"/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  <row r="142" spans="1:31" ht="18" customHeight="1" x14ac:dyDescent="0.25">
      <c r="A142" s="123"/>
      <c r="B142" s="173"/>
      <c r="C142" s="173"/>
      <c r="D142" s="173"/>
      <c r="E142" s="173"/>
      <c r="F142" s="173"/>
      <c r="G142" s="173"/>
      <c r="H142" s="173"/>
      <c r="I142" s="173"/>
      <c r="J142" s="173"/>
      <c r="K142" s="173"/>
      <c r="L142" s="173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</row>
    <row r="143" spans="1:31" ht="18" customHeight="1" x14ac:dyDescent="0.25">
      <c r="A143" s="123"/>
      <c r="B143" s="173"/>
      <c r="C143" s="173"/>
      <c r="D143" s="173"/>
      <c r="E143" s="173"/>
      <c r="F143" s="173"/>
      <c r="G143" s="173"/>
      <c r="H143" s="173"/>
      <c r="I143" s="173"/>
      <c r="J143" s="173"/>
      <c r="K143" s="173"/>
      <c r="L143" s="173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</row>
    <row r="144" spans="1:31" ht="18" customHeight="1" x14ac:dyDescent="0.25">
      <c r="A144" s="123"/>
      <c r="B144" s="173"/>
      <c r="C144" s="173"/>
      <c r="D144" s="173"/>
      <c r="E144" s="173"/>
      <c r="F144" s="173"/>
      <c r="G144" s="173"/>
      <c r="H144" s="173"/>
      <c r="I144" s="173"/>
      <c r="J144" s="173"/>
      <c r="K144" s="173"/>
      <c r="L144" s="173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</row>
    <row r="145" spans="1:31" ht="18" customHeight="1" x14ac:dyDescent="0.25">
      <c r="A145" s="123"/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</row>
    <row r="146" spans="1:31" ht="18" customHeight="1" x14ac:dyDescent="0.25">
      <c r="A146" s="123"/>
      <c r="B146" s="173"/>
      <c r="C146" s="173"/>
      <c r="D146" s="173"/>
      <c r="E146" s="173"/>
      <c r="F146" s="173"/>
      <c r="G146" s="173"/>
      <c r="H146" s="173"/>
      <c r="I146" s="173"/>
      <c r="J146" s="173"/>
      <c r="K146" s="173"/>
      <c r="L146" s="173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</row>
    <row r="147" spans="1:31" ht="18" customHeight="1" x14ac:dyDescent="0.25">
      <c r="A147" s="123"/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</row>
    <row r="148" spans="1:31" ht="18" customHeight="1" x14ac:dyDescent="0.25">
      <c r="A148" s="12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</row>
    <row r="149" spans="1:31" ht="18" customHeight="1" x14ac:dyDescent="0.25">
      <c r="A149" s="123"/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</row>
    <row r="150" spans="1:31" ht="18" customHeight="1" x14ac:dyDescent="0.25">
      <c r="A150" s="123"/>
      <c r="B150" s="173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</row>
    <row r="151" spans="1:31" ht="18" customHeight="1" x14ac:dyDescent="0.25">
      <c r="A151" s="123"/>
      <c r="B151" s="173"/>
      <c r="C151" s="173"/>
      <c r="D151" s="173"/>
      <c r="E151" s="173"/>
      <c r="F151" s="173"/>
      <c r="G151" s="173"/>
      <c r="H151" s="173"/>
      <c r="I151" s="173"/>
      <c r="J151" s="173"/>
      <c r="K151" s="173"/>
      <c r="L151" s="173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</row>
    <row r="152" spans="1:31" ht="18" customHeight="1" x14ac:dyDescent="0.25">
      <c r="A152" s="123"/>
      <c r="B152" s="173"/>
      <c r="C152" s="173"/>
      <c r="D152" s="173"/>
      <c r="E152" s="173"/>
      <c r="F152" s="173"/>
      <c r="G152" s="173"/>
      <c r="H152" s="173"/>
      <c r="I152" s="173"/>
      <c r="J152" s="173"/>
      <c r="K152" s="173"/>
      <c r="L152" s="173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</row>
    <row r="153" spans="1:31" ht="18" customHeight="1" x14ac:dyDescent="0.25">
      <c r="A153" s="123"/>
      <c r="B153" s="173"/>
      <c r="C153" s="173"/>
      <c r="D153" s="173"/>
      <c r="E153" s="173"/>
      <c r="F153" s="173"/>
      <c r="G153" s="173"/>
      <c r="H153" s="173"/>
      <c r="I153" s="173"/>
      <c r="J153" s="173"/>
      <c r="K153" s="173"/>
      <c r="L153" s="173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</row>
    <row r="154" spans="1:31" ht="18" customHeight="1" x14ac:dyDescent="0.25">
      <c r="A154" s="123"/>
      <c r="B154" s="173"/>
      <c r="C154" s="173"/>
      <c r="D154" s="173"/>
      <c r="E154" s="173"/>
      <c r="F154" s="173"/>
      <c r="G154" s="173"/>
      <c r="H154" s="173"/>
      <c r="I154" s="173"/>
      <c r="J154" s="173"/>
      <c r="K154" s="173"/>
      <c r="L154" s="173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</row>
    <row r="155" spans="1:31" ht="18" customHeight="1" x14ac:dyDescent="0.25">
      <c r="A155" s="123"/>
      <c r="B155" s="173"/>
      <c r="C155" s="173"/>
      <c r="D155" s="173"/>
      <c r="E155" s="173"/>
      <c r="F155" s="173"/>
      <c r="G155" s="173"/>
      <c r="H155" s="173"/>
      <c r="I155" s="173"/>
      <c r="J155" s="173"/>
      <c r="K155" s="173"/>
      <c r="L155" s="173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</row>
    <row r="156" spans="1:31" ht="18" customHeight="1" x14ac:dyDescent="0.25">
      <c r="A156" s="123"/>
      <c r="B156" s="173"/>
      <c r="C156" s="173"/>
      <c r="D156" s="173"/>
      <c r="E156" s="173"/>
      <c r="F156" s="173"/>
      <c r="G156" s="173"/>
      <c r="H156" s="173"/>
      <c r="I156" s="173"/>
      <c r="J156" s="173"/>
      <c r="K156" s="173"/>
      <c r="L156" s="173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</row>
    <row r="157" spans="1:31" ht="18" customHeight="1" x14ac:dyDescent="0.25">
      <c r="A157" s="123"/>
      <c r="B157" s="173"/>
      <c r="C157" s="173"/>
      <c r="D157" s="173"/>
      <c r="E157" s="173"/>
      <c r="F157" s="173"/>
      <c r="G157" s="173"/>
      <c r="H157" s="173"/>
      <c r="I157" s="173"/>
      <c r="J157" s="173"/>
      <c r="K157" s="173"/>
      <c r="L157" s="173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</row>
    <row r="158" spans="1:31" ht="18" customHeight="1" x14ac:dyDescent="0.25">
      <c r="A158" s="123"/>
      <c r="B158" s="173"/>
      <c r="C158" s="173"/>
      <c r="D158" s="173"/>
      <c r="E158" s="173"/>
      <c r="F158" s="173"/>
      <c r="G158" s="173"/>
      <c r="H158" s="173"/>
      <c r="I158" s="173"/>
      <c r="J158" s="173"/>
      <c r="K158" s="173"/>
      <c r="L158" s="173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</row>
    <row r="159" spans="1:31" ht="18" customHeight="1" x14ac:dyDescent="0.25">
      <c r="A159" s="123"/>
      <c r="B159" s="173"/>
      <c r="C159" s="173"/>
      <c r="D159" s="173"/>
      <c r="E159" s="173"/>
      <c r="F159" s="173"/>
      <c r="G159" s="173"/>
      <c r="H159" s="173"/>
      <c r="I159" s="173"/>
      <c r="J159" s="173"/>
      <c r="K159" s="173"/>
      <c r="L159" s="173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</row>
    <row r="160" spans="1:31" ht="18" customHeight="1" x14ac:dyDescent="0.25">
      <c r="A160" s="123"/>
      <c r="B160" s="173"/>
      <c r="C160" s="173"/>
      <c r="D160" s="173"/>
      <c r="E160" s="173"/>
      <c r="F160" s="173"/>
      <c r="G160" s="173"/>
      <c r="H160" s="173"/>
      <c r="I160" s="173"/>
      <c r="J160" s="173"/>
      <c r="K160" s="173"/>
      <c r="L160" s="173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</row>
    <row r="161" spans="1:31" ht="18" customHeight="1" x14ac:dyDescent="0.25">
      <c r="A161" s="123"/>
      <c r="B161" s="173"/>
      <c r="C161" s="173"/>
      <c r="D161" s="173"/>
      <c r="E161" s="173"/>
      <c r="F161" s="173"/>
      <c r="G161" s="173"/>
      <c r="H161" s="173"/>
      <c r="I161" s="173"/>
      <c r="J161" s="173"/>
      <c r="K161" s="173"/>
      <c r="L161" s="173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</row>
    <row r="162" spans="1:31" ht="18" customHeight="1" x14ac:dyDescent="0.25">
      <c r="A162" s="123"/>
      <c r="B162" s="173"/>
      <c r="C162" s="173"/>
      <c r="D162" s="173"/>
      <c r="E162" s="173"/>
      <c r="F162" s="173"/>
      <c r="G162" s="173"/>
      <c r="H162" s="173"/>
      <c r="I162" s="173"/>
      <c r="J162" s="173"/>
      <c r="K162" s="173"/>
      <c r="L162" s="173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</row>
    <row r="163" spans="1:31" ht="18" customHeight="1" x14ac:dyDescent="0.25">
      <c r="A163" s="123"/>
      <c r="B163" s="173"/>
      <c r="C163" s="173"/>
      <c r="D163" s="173"/>
      <c r="E163" s="173"/>
      <c r="F163" s="173"/>
      <c r="G163" s="173"/>
      <c r="H163" s="173"/>
      <c r="I163" s="173"/>
      <c r="J163" s="173"/>
      <c r="K163" s="173"/>
      <c r="L163" s="173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</row>
    <row r="164" spans="1:31" ht="18" customHeight="1" x14ac:dyDescent="0.25">
      <c r="A164" s="123"/>
      <c r="B164" s="173"/>
      <c r="C164" s="173"/>
      <c r="D164" s="173"/>
      <c r="E164" s="173"/>
      <c r="F164" s="173"/>
      <c r="G164" s="173"/>
      <c r="H164" s="173"/>
      <c r="I164" s="173"/>
      <c r="J164" s="173"/>
      <c r="K164" s="173"/>
      <c r="L164" s="173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</row>
    <row r="165" spans="1:31" ht="18" customHeight="1" x14ac:dyDescent="0.25">
      <c r="A165" s="123"/>
      <c r="B165" s="173"/>
      <c r="C165" s="173"/>
      <c r="D165" s="173"/>
      <c r="E165" s="173"/>
      <c r="F165" s="173"/>
      <c r="G165" s="173"/>
      <c r="H165" s="173"/>
      <c r="I165" s="173"/>
      <c r="J165" s="173"/>
      <c r="K165" s="173"/>
      <c r="L165" s="173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</row>
    <row r="166" spans="1:31" ht="18" customHeight="1" x14ac:dyDescent="0.25">
      <c r="A166" s="123"/>
      <c r="B166" s="173"/>
      <c r="C166" s="173"/>
      <c r="D166" s="173"/>
      <c r="E166" s="173"/>
      <c r="F166" s="173"/>
      <c r="G166" s="173"/>
      <c r="H166" s="173"/>
      <c r="I166" s="173"/>
      <c r="J166" s="173"/>
      <c r="K166" s="173"/>
      <c r="L166" s="173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</row>
    <row r="167" spans="1:31" ht="18" customHeight="1" x14ac:dyDescent="0.25">
      <c r="A167" s="123"/>
      <c r="B167" s="173"/>
      <c r="C167" s="173"/>
      <c r="D167" s="173"/>
      <c r="E167" s="173"/>
      <c r="F167" s="173"/>
      <c r="G167" s="173"/>
      <c r="H167" s="173"/>
      <c r="I167" s="173"/>
      <c r="J167" s="173"/>
      <c r="K167" s="173"/>
      <c r="L167" s="173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</row>
    <row r="168" spans="1:31" ht="18" customHeight="1" x14ac:dyDescent="0.25">
      <c r="A168" s="123"/>
      <c r="B168" s="173"/>
      <c r="C168" s="173"/>
      <c r="D168" s="173"/>
      <c r="E168" s="173"/>
      <c r="F168" s="173"/>
      <c r="G168" s="173"/>
      <c r="H168" s="173"/>
      <c r="I168" s="173"/>
      <c r="J168" s="173"/>
      <c r="K168" s="173"/>
      <c r="L168" s="173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</row>
    <row r="169" spans="1:31" ht="18" customHeight="1" x14ac:dyDescent="0.25">
      <c r="A169" s="123"/>
      <c r="B169" s="173"/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</row>
    <row r="170" spans="1:31" ht="18" customHeight="1" x14ac:dyDescent="0.25">
      <c r="A170" s="123"/>
      <c r="B170" s="173"/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</row>
    <row r="171" spans="1:31" ht="18" customHeight="1" x14ac:dyDescent="0.25">
      <c r="A171" s="123"/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</row>
    <row r="172" spans="1:31" ht="18" customHeight="1" x14ac:dyDescent="0.25">
      <c r="A172" s="123"/>
      <c r="B172" s="173"/>
      <c r="C172" s="173"/>
      <c r="D172" s="173"/>
      <c r="E172" s="173"/>
      <c r="F172" s="173"/>
      <c r="G172" s="173"/>
      <c r="H172" s="173"/>
      <c r="I172" s="173"/>
      <c r="J172" s="173"/>
      <c r="K172" s="173"/>
      <c r="L172" s="173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</row>
    <row r="173" spans="1:31" ht="18" customHeight="1" x14ac:dyDescent="0.25">
      <c r="A173" s="123"/>
      <c r="B173" s="173"/>
      <c r="C173" s="173"/>
      <c r="D173" s="173"/>
      <c r="E173" s="173"/>
      <c r="F173" s="173"/>
      <c r="G173" s="173"/>
      <c r="H173" s="173"/>
      <c r="I173" s="173"/>
      <c r="J173" s="173"/>
      <c r="K173" s="173"/>
      <c r="L173" s="173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</row>
    <row r="174" spans="1:31" ht="18" customHeight="1" x14ac:dyDescent="0.25">
      <c r="A174" s="123"/>
      <c r="B174" s="173"/>
      <c r="C174" s="173"/>
      <c r="D174" s="173"/>
      <c r="E174" s="173"/>
      <c r="F174" s="173"/>
      <c r="G174" s="173"/>
      <c r="H174" s="173"/>
      <c r="I174" s="173"/>
      <c r="J174" s="173"/>
      <c r="K174" s="173"/>
      <c r="L174" s="173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</row>
    <row r="175" spans="1:31" ht="18" customHeight="1" x14ac:dyDescent="0.25">
      <c r="A175" s="123"/>
      <c r="B175" s="173"/>
      <c r="C175" s="173"/>
      <c r="D175" s="173"/>
      <c r="E175" s="173"/>
      <c r="F175" s="173"/>
      <c r="G175" s="173"/>
      <c r="H175" s="173"/>
      <c r="I175" s="173"/>
      <c r="J175" s="173"/>
      <c r="K175" s="173"/>
      <c r="L175" s="173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</row>
    <row r="176" spans="1:31" ht="18" customHeight="1" x14ac:dyDescent="0.25">
      <c r="A176" s="123"/>
      <c r="B176" s="173"/>
      <c r="C176" s="173"/>
      <c r="D176" s="173"/>
      <c r="E176" s="173"/>
      <c r="F176" s="173"/>
      <c r="G176" s="173"/>
      <c r="H176" s="173"/>
      <c r="I176" s="173"/>
      <c r="J176" s="173"/>
      <c r="K176" s="173"/>
      <c r="L176" s="173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</row>
    <row r="177" spans="1:31" ht="18" customHeight="1" x14ac:dyDescent="0.25">
      <c r="A177" s="123"/>
      <c r="B177" s="173"/>
      <c r="C177" s="173"/>
      <c r="D177" s="173"/>
      <c r="E177" s="173"/>
      <c r="F177" s="173"/>
      <c r="G177" s="173"/>
      <c r="H177" s="173"/>
      <c r="I177" s="173"/>
      <c r="J177" s="173"/>
      <c r="K177" s="173"/>
      <c r="L177" s="173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</row>
    <row r="178" spans="1:31" ht="18" customHeight="1" x14ac:dyDescent="0.25">
      <c r="A178" s="123"/>
      <c r="B178" s="173"/>
      <c r="C178" s="173"/>
      <c r="D178" s="173"/>
      <c r="E178" s="173"/>
      <c r="F178" s="173"/>
      <c r="G178" s="173"/>
      <c r="H178" s="173"/>
      <c r="I178" s="173"/>
      <c r="J178" s="173"/>
      <c r="K178" s="173"/>
      <c r="L178" s="173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</row>
    <row r="179" spans="1:31" ht="18" customHeight="1" x14ac:dyDescent="0.25">
      <c r="A179" s="123"/>
      <c r="B179" s="173"/>
      <c r="C179" s="173"/>
      <c r="D179" s="173"/>
      <c r="E179" s="173"/>
      <c r="F179" s="173"/>
      <c r="G179" s="173"/>
      <c r="H179" s="173"/>
      <c r="I179" s="173"/>
      <c r="J179" s="173"/>
      <c r="K179" s="173"/>
      <c r="L179" s="173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</row>
    <row r="180" spans="1:31" ht="18" customHeight="1" x14ac:dyDescent="0.25">
      <c r="A180" s="123"/>
      <c r="B180" s="173"/>
      <c r="C180" s="173"/>
      <c r="D180" s="173"/>
      <c r="E180" s="173"/>
      <c r="F180" s="173"/>
      <c r="G180" s="173"/>
      <c r="H180" s="173"/>
      <c r="I180" s="173"/>
      <c r="J180" s="173"/>
      <c r="K180" s="173"/>
      <c r="L180" s="173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</row>
    <row r="181" spans="1:31" ht="18" customHeight="1" x14ac:dyDescent="0.25">
      <c r="A181" s="123"/>
      <c r="B181" s="173"/>
      <c r="C181" s="173"/>
      <c r="D181" s="173"/>
      <c r="E181" s="173"/>
      <c r="F181" s="173"/>
      <c r="G181" s="173"/>
      <c r="H181" s="173"/>
      <c r="I181" s="173"/>
      <c r="J181" s="173"/>
      <c r="K181" s="173"/>
      <c r="L181" s="173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</row>
    <row r="182" spans="1:31" ht="18" customHeight="1" x14ac:dyDescent="0.25">
      <c r="A182" s="123"/>
      <c r="B182" s="173"/>
      <c r="C182" s="173"/>
      <c r="D182" s="173"/>
      <c r="E182" s="173"/>
      <c r="F182" s="173"/>
      <c r="G182" s="173"/>
      <c r="H182" s="173"/>
      <c r="I182" s="173"/>
      <c r="J182" s="173"/>
      <c r="K182" s="173"/>
      <c r="L182" s="173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</row>
    <row r="183" spans="1:31" ht="18" customHeight="1" x14ac:dyDescent="0.25">
      <c r="A183" s="123"/>
      <c r="B183" s="173"/>
      <c r="C183" s="173"/>
      <c r="D183" s="173"/>
      <c r="E183" s="173"/>
      <c r="F183" s="173"/>
      <c r="G183" s="173"/>
      <c r="H183" s="173"/>
      <c r="I183" s="173"/>
      <c r="J183" s="173"/>
      <c r="K183" s="173"/>
      <c r="L183" s="173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</row>
    <row r="184" spans="1:31" ht="18" customHeight="1" x14ac:dyDescent="0.25">
      <c r="A184" s="123"/>
      <c r="B184" s="173"/>
      <c r="C184" s="173"/>
      <c r="D184" s="173"/>
      <c r="E184" s="173"/>
      <c r="F184" s="173"/>
      <c r="G184" s="173"/>
      <c r="H184" s="173"/>
      <c r="I184" s="173"/>
      <c r="J184" s="173"/>
      <c r="K184" s="173"/>
      <c r="L184" s="173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</row>
    <row r="185" spans="1:31" ht="18" customHeight="1" x14ac:dyDescent="0.25">
      <c r="A185" s="123"/>
      <c r="B185" s="173"/>
      <c r="C185" s="173"/>
      <c r="D185" s="173"/>
      <c r="E185" s="173"/>
      <c r="F185" s="173"/>
      <c r="G185" s="173"/>
      <c r="H185" s="173"/>
      <c r="I185" s="173"/>
      <c r="J185" s="173"/>
      <c r="K185" s="173"/>
      <c r="L185" s="173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</row>
    <row r="186" spans="1:31" ht="18" customHeight="1" x14ac:dyDescent="0.25">
      <c r="A186" s="123"/>
      <c r="B186" s="173"/>
      <c r="C186" s="173"/>
      <c r="D186" s="173"/>
      <c r="E186" s="173"/>
      <c r="F186" s="173"/>
      <c r="G186" s="173"/>
      <c r="H186" s="173"/>
      <c r="I186" s="173"/>
      <c r="J186" s="173"/>
      <c r="K186" s="173"/>
      <c r="L186" s="173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</row>
    <row r="187" spans="1:31" ht="18" customHeight="1" x14ac:dyDescent="0.25">
      <c r="A187" s="123"/>
      <c r="B187" s="173"/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</row>
    <row r="188" spans="1:31" ht="18" customHeight="1" x14ac:dyDescent="0.25">
      <c r="A188" s="123"/>
      <c r="B188" s="173"/>
      <c r="C188" s="173"/>
      <c r="D188" s="173"/>
      <c r="E188" s="173"/>
      <c r="F188" s="173"/>
      <c r="G188" s="173"/>
      <c r="H188" s="173"/>
      <c r="I188" s="173"/>
      <c r="J188" s="173"/>
      <c r="K188" s="173"/>
      <c r="L188" s="173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</row>
    <row r="189" spans="1:31" ht="18" customHeight="1" x14ac:dyDescent="0.25">
      <c r="A189" s="123"/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</row>
    <row r="190" spans="1:31" ht="18" customHeight="1" x14ac:dyDescent="0.25">
      <c r="A190" s="123"/>
      <c r="B190" s="173"/>
      <c r="C190" s="173"/>
      <c r="D190" s="173"/>
      <c r="E190" s="173"/>
      <c r="F190" s="173"/>
      <c r="G190" s="173"/>
      <c r="H190" s="173"/>
      <c r="I190" s="173"/>
      <c r="J190" s="173"/>
      <c r="K190" s="173"/>
      <c r="L190" s="173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</row>
    <row r="191" spans="1:31" ht="18" customHeight="1" x14ac:dyDescent="0.25">
      <c r="A191" s="123"/>
      <c r="B191" s="173"/>
      <c r="C191" s="173"/>
      <c r="D191" s="173"/>
      <c r="E191" s="173"/>
      <c r="F191" s="173"/>
      <c r="G191" s="173"/>
      <c r="H191" s="173"/>
      <c r="I191" s="173"/>
      <c r="J191" s="173"/>
      <c r="K191" s="173"/>
      <c r="L191" s="1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</row>
    <row r="192" spans="1:31" ht="18" customHeight="1" x14ac:dyDescent="0.25">
      <c r="A192" s="123"/>
      <c r="B192" s="173"/>
      <c r="C192" s="173"/>
      <c r="D192" s="173"/>
      <c r="E192" s="173"/>
      <c r="F192" s="173"/>
      <c r="G192" s="173"/>
      <c r="H192" s="173"/>
      <c r="I192" s="173"/>
      <c r="J192" s="173"/>
      <c r="K192" s="173"/>
      <c r="L192" s="1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</row>
    <row r="193" spans="1:31" ht="18" customHeight="1" x14ac:dyDescent="0.25">
      <c r="A193" s="123"/>
      <c r="B193" s="173"/>
      <c r="C193" s="173"/>
      <c r="D193" s="173"/>
      <c r="E193" s="173"/>
      <c r="F193" s="173"/>
      <c r="G193" s="173"/>
      <c r="H193" s="173"/>
      <c r="I193" s="173"/>
      <c r="J193" s="173"/>
      <c r="K193" s="173"/>
      <c r="L193" s="173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</row>
    <row r="194" spans="1:31" ht="18" customHeight="1" x14ac:dyDescent="0.25">
      <c r="A194" s="123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</row>
    <row r="195" spans="1:31" ht="18" customHeight="1" x14ac:dyDescent="0.25">
      <c r="A195" s="123"/>
      <c r="B195" s="173"/>
      <c r="C195" s="173"/>
      <c r="D195" s="173"/>
      <c r="E195" s="173"/>
      <c r="F195" s="173"/>
      <c r="G195" s="173"/>
      <c r="H195" s="173"/>
      <c r="I195" s="173"/>
      <c r="J195" s="173"/>
      <c r="K195" s="173"/>
      <c r="L195" s="1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</row>
    <row r="196" spans="1:31" ht="18" customHeight="1" x14ac:dyDescent="0.25">
      <c r="A196" s="123"/>
      <c r="B196" s="173"/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</row>
    <row r="197" spans="1:31" ht="18" customHeight="1" x14ac:dyDescent="0.25">
      <c r="A197" s="123"/>
      <c r="B197" s="173"/>
      <c r="C197" s="173"/>
      <c r="D197" s="173"/>
      <c r="E197" s="173"/>
      <c r="F197" s="173"/>
      <c r="G197" s="173"/>
      <c r="H197" s="173"/>
      <c r="I197" s="173"/>
      <c r="J197" s="173"/>
      <c r="K197" s="173"/>
      <c r="L197" s="173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</row>
    <row r="198" spans="1:31" ht="18" customHeight="1" x14ac:dyDescent="0.25">
      <c r="A198" s="123"/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</row>
    <row r="199" spans="1:31" ht="18" customHeight="1" x14ac:dyDescent="0.25">
      <c r="A199" s="123"/>
      <c r="B199" s="173"/>
      <c r="C199" s="173"/>
      <c r="D199" s="173"/>
      <c r="E199" s="173"/>
      <c r="F199" s="173"/>
      <c r="G199" s="173"/>
      <c r="H199" s="173"/>
      <c r="I199" s="173"/>
      <c r="J199" s="173"/>
      <c r="K199" s="173"/>
      <c r="L199" s="173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</row>
    <row r="200" spans="1:31" ht="18" customHeight="1" x14ac:dyDescent="0.25">
      <c r="A200" s="123"/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</row>
    <row r="201" spans="1:31" ht="18" customHeight="1" x14ac:dyDescent="0.25">
      <c r="A201" s="123"/>
      <c r="B201" s="173"/>
      <c r="C201" s="173"/>
      <c r="D201" s="173"/>
      <c r="E201" s="173"/>
      <c r="F201" s="173"/>
      <c r="G201" s="173"/>
      <c r="H201" s="173"/>
      <c r="I201" s="173"/>
      <c r="J201" s="173"/>
      <c r="K201" s="173"/>
      <c r="L201" s="173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</row>
    <row r="202" spans="1:31" ht="18" customHeight="1" x14ac:dyDescent="0.25">
      <c r="A202" s="123"/>
      <c r="B202" s="173"/>
      <c r="C202" s="173"/>
      <c r="D202" s="173"/>
      <c r="E202" s="173"/>
      <c r="F202" s="173"/>
      <c r="G202" s="173"/>
      <c r="H202" s="173"/>
      <c r="I202" s="173"/>
      <c r="J202" s="173"/>
      <c r="K202" s="173"/>
      <c r="L202" s="173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</row>
    <row r="203" spans="1:31" ht="18" customHeight="1" x14ac:dyDescent="0.25">
      <c r="A203" s="123"/>
      <c r="B203" s="173"/>
      <c r="C203" s="173"/>
      <c r="D203" s="173"/>
      <c r="E203" s="173"/>
      <c r="F203" s="173"/>
      <c r="G203" s="173"/>
      <c r="H203" s="173"/>
      <c r="I203" s="173"/>
      <c r="J203" s="173"/>
      <c r="K203" s="173"/>
      <c r="L203" s="173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</row>
    <row r="204" spans="1:31" ht="18" customHeight="1" x14ac:dyDescent="0.25">
      <c r="A204" s="123"/>
      <c r="B204" s="173"/>
      <c r="C204" s="173"/>
      <c r="D204" s="173"/>
      <c r="E204" s="173"/>
      <c r="F204" s="173"/>
      <c r="G204" s="173"/>
      <c r="H204" s="173"/>
      <c r="I204" s="173"/>
      <c r="J204" s="173"/>
      <c r="K204" s="173"/>
      <c r="L204" s="173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</row>
    <row r="205" spans="1:31" ht="18" customHeight="1" x14ac:dyDescent="0.25">
      <c r="A205" s="123"/>
      <c r="B205" s="173"/>
      <c r="C205" s="173"/>
      <c r="D205" s="173"/>
      <c r="E205" s="173"/>
      <c r="F205" s="173"/>
      <c r="G205" s="173"/>
      <c r="H205" s="173"/>
      <c r="I205" s="173"/>
      <c r="J205" s="173"/>
      <c r="K205" s="173"/>
      <c r="L205" s="173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</row>
    <row r="206" spans="1:31" ht="18" customHeight="1" x14ac:dyDescent="0.25">
      <c r="A206" s="123"/>
      <c r="B206" s="173"/>
      <c r="C206" s="173"/>
      <c r="D206" s="173"/>
      <c r="E206" s="173"/>
      <c r="F206" s="173"/>
      <c r="G206" s="173"/>
      <c r="H206" s="173"/>
      <c r="I206" s="173"/>
      <c r="J206" s="173"/>
      <c r="K206" s="173"/>
      <c r="L206" s="173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</row>
    <row r="207" spans="1:31" ht="18" customHeight="1" x14ac:dyDescent="0.25">
      <c r="A207" s="123"/>
      <c r="B207" s="173"/>
      <c r="C207" s="173"/>
      <c r="D207" s="173"/>
      <c r="E207" s="173"/>
      <c r="F207" s="173"/>
      <c r="G207" s="173"/>
      <c r="H207" s="173"/>
      <c r="I207" s="173"/>
      <c r="J207" s="173"/>
      <c r="K207" s="173"/>
      <c r="L207" s="173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</row>
    <row r="208" spans="1:31" ht="18" customHeight="1" x14ac:dyDescent="0.25">
      <c r="A208" s="123"/>
      <c r="B208" s="173"/>
      <c r="C208" s="173"/>
      <c r="D208" s="173"/>
      <c r="E208" s="173"/>
      <c r="F208" s="173"/>
      <c r="G208" s="173"/>
      <c r="H208" s="173"/>
      <c r="I208" s="173"/>
      <c r="J208" s="173"/>
      <c r="K208" s="173"/>
      <c r="L208" s="173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</row>
    <row r="209" spans="1:31" ht="18" customHeight="1" x14ac:dyDescent="0.25">
      <c r="A209" s="123"/>
      <c r="B209" s="173"/>
      <c r="C209" s="173"/>
      <c r="D209" s="173"/>
      <c r="E209" s="173"/>
      <c r="F209" s="173"/>
      <c r="G209" s="173"/>
      <c r="H209" s="173"/>
      <c r="I209" s="173"/>
      <c r="J209" s="173"/>
      <c r="K209" s="173"/>
      <c r="L209" s="173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</row>
    <row r="210" spans="1:31" ht="18" customHeight="1" x14ac:dyDescent="0.25">
      <c r="A210" s="123"/>
      <c r="B210" s="173"/>
      <c r="C210" s="173"/>
      <c r="D210" s="173"/>
      <c r="E210" s="173"/>
      <c r="F210" s="173"/>
      <c r="G210" s="173"/>
      <c r="H210" s="173"/>
      <c r="I210" s="173"/>
      <c r="J210" s="173"/>
      <c r="K210" s="173"/>
      <c r="L210" s="173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</row>
    <row r="211" spans="1:31" ht="18" customHeight="1" x14ac:dyDescent="0.25">
      <c r="A211" s="123"/>
      <c r="B211" s="173"/>
      <c r="C211" s="173"/>
      <c r="D211" s="173"/>
      <c r="E211" s="173"/>
      <c r="F211" s="173"/>
      <c r="G211" s="173"/>
      <c r="H211" s="173"/>
      <c r="I211" s="173"/>
      <c r="J211" s="173"/>
      <c r="K211" s="173"/>
      <c r="L211" s="173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</row>
    <row r="212" spans="1:31" ht="18" customHeight="1" x14ac:dyDescent="0.25">
      <c r="A212" s="123"/>
      <c r="B212" s="173"/>
      <c r="C212" s="173"/>
      <c r="D212" s="173"/>
      <c r="E212" s="173"/>
      <c r="F212" s="173"/>
      <c r="G212" s="173"/>
      <c r="H212" s="173"/>
      <c r="I212" s="173"/>
      <c r="J212" s="173"/>
      <c r="K212" s="173"/>
      <c r="L212" s="173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</row>
    <row r="213" spans="1:31" ht="18" customHeight="1" x14ac:dyDescent="0.25">
      <c r="A213" s="123"/>
      <c r="B213" s="173"/>
      <c r="C213" s="173"/>
      <c r="D213" s="173"/>
      <c r="E213" s="173"/>
      <c r="F213" s="173"/>
      <c r="G213" s="173"/>
      <c r="H213" s="173"/>
      <c r="I213" s="173"/>
      <c r="J213" s="173"/>
      <c r="K213" s="173"/>
      <c r="L213" s="173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</row>
    <row r="214" spans="1:31" ht="18" customHeight="1" x14ac:dyDescent="0.25">
      <c r="A214" s="123"/>
      <c r="B214" s="173"/>
      <c r="C214" s="173"/>
      <c r="D214" s="173"/>
      <c r="E214" s="173"/>
      <c r="F214" s="173"/>
      <c r="G214" s="173"/>
      <c r="H214" s="173"/>
      <c r="I214" s="173"/>
      <c r="J214" s="173"/>
      <c r="K214" s="173"/>
      <c r="L214" s="173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</row>
    <row r="215" spans="1:31" ht="18" customHeight="1" x14ac:dyDescent="0.25">
      <c r="A215" s="123"/>
      <c r="B215" s="173"/>
      <c r="C215" s="173"/>
      <c r="D215" s="173"/>
      <c r="E215" s="173"/>
      <c r="F215" s="173"/>
      <c r="G215" s="173"/>
      <c r="H215" s="173"/>
      <c r="I215" s="173"/>
      <c r="J215" s="173"/>
      <c r="K215" s="173"/>
      <c r="L215" s="173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</row>
    <row r="216" spans="1:31" ht="18" customHeight="1" x14ac:dyDescent="0.25">
      <c r="A216" s="123"/>
      <c r="B216" s="173"/>
      <c r="C216" s="173"/>
      <c r="D216" s="173"/>
      <c r="E216" s="173"/>
      <c r="F216" s="173"/>
      <c r="G216" s="173"/>
      <c r="H216" s="173"/>
      <c r="I216" s="173"/>
      <c r="J216" s="173"/>
      <c r="K216" s="173"/>
      <c r="L216" s="173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</row>
    <row r="217" spans="1:31" ht="18" customHeight="1" x14ac:dyDescent="0.25">
      <c r="A217" s="123"/>
      <c r="B217" s="173"/>
      <c r="C217" s="173"/>
      <c r="D217" s="173"/>
      <c r="E217" s="173"/>
      <c r="F217" s="173"/>
      <c r="G217" s="173"/>
      <c r="H217" s="173"/>
      <c r="I217" s="173"/>
      <c r="J217" s="173"/>
      <c r="K217" s="173"/>
      <c r="L217" s="173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</row>
    <row r="218" spans="1:31" ht="18" customHeight="1" x14ac:dyDescent="0.25">
      <c r="A218" s="123"/>
      <c r="B218" s="173"/>
      <c r="C218" s="173"/>
      <c r="D218" s="173"/>
      <c r="E218" s="173"/>
      <c r="F218" s="173"/>
      <c r="G218" s="173"/>
      <c r="H218" s="173"/>
      <c r="I218" s="173"/>
      <c r="J218" s="173"/>
      <c r="K218" s="173"/>
      <c r="L218" s="173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</row>
    <row r="219" spans="1:31" ht="18" customHeight="1" x14ac:dyDescent="0.25">
      <c r="A219" s="123"/>
      <c r="B219" s="173"/>
      <c r="C219" s="173"/>
      <c r="D219" s="173"/>
      <c r="E219" s="173"/>
      <c r="F219" s="173"/>
      <c r="G219" s="173"/>
      <c r="H219" s="173"/>
      <c r="I219" s="173"/>
      <c r="J219" s="173"/>
      <c r="K219" s="173"/>
      <c r="L219" s="173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</row>
    <row r="220" spans="1:31" ht="18" customHeight="1" x14ac:dyDescent="0.25">
      <c r="A220" s="123"/>
      <c r="B220" s="173"/>
      <c r="C220" s="173"/>
      <c r="D220" s="173"/>
      <c r="E220" s="173"/>
      <c r="F220" s="173"/>
      <c r="G220" s="173"/>
      <c r="H220" s="173"/>
      <c r="I220" s="173"/>
      <c r="J220" s="173"/>
      <c r="K220" s="173"/>
      <c r="L220" s="173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</row>
    <row r="221" spans="1:31" ht="18" customHeight="1" x14ac:dyDescent="0.25">
      <c r="A221" s="123"/>
      <c r="B221" s="173"/>
      <c r="C221" s="173"/>
      <c r="D221" s="173"/>
      <c r="E221" s="173"/>
      <c r="F221" s="173"/>
      <c r="G221" s="173"/>
      <c r="H221" s="173"/>
      <c r="I221" s="173"/>
      <c r="J221" s="173"/>
      <c r="K221" s="173"/>
      <c r="L221" s="173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</row>
    <row r="222" spans="1:31" ht="18" customHeight="1" x14ac:dyDescent="0.25">
      <c r="A222" s="123"/>
      <c r="B222" s="173"/>
      <c r="C222" s="173"/>
      <c r="D222" s="173"/>
      <c r="E222" s="173"/>
      <c r="F222" s="173"/>
      <c r="G222" s="173"/>
      <c r="H222" s="173"/>
      <c r="I222" s="173"/>
      <c r="J222" s="173"/>
      <c r="K222" s="173"/>
      <c r="L222" s="173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</row>
    <row r="223" spans="1:31" ht="18" customHeight="1" x14ac:dyDescent="0.25">
      <c r="A223" s="123"/>
      <c r="B223" s="173"/>
      <c r="C223" s="173"/>
      <c r="D223" s="173"/>
      <c r="E223" s="173"/>
      <c r="F223" s="173"/>
      <c r="G223" s="173"/>
      <c r="H223" s="173"/>
      <c r="I223" s="173"/>
      <c r="J223" s="173"/>
      <c r="K223" s="173"/>
      <c r="L223" s="173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</row>
    <row r="224" spans="1:31" ht="18" customHeight="1" x14ac:dyDescent="0.25">
      <c r="A224" s="123"/>
      <c r="B224" s="173"/>
      <c r="C224" s="173"/>
      <c r="D224" s="173"/>
      <c r="E224" s="173"/>
      <c r="F224" s="173"/>
      <c r="G224" s="173"/>
      <c r="H224" s="173"/>
      <c r="I224" s="173"/>
      <c r="J224" s="173"/>
      <c r="K224" s="173"/>
      <c r="L224" s="173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</row>
    <row r="225" spans="1:31" ht="18" customHeight="1" x14ac:dyDescent="0.25">
      <c r="A225" s="123"/>
      <c r="B225" s="173"/>
      <c r="C225" s="173"/>
      <c r="D225" s="173"/>
      <c r="E225" s="173"/>
      <c r="F225" s="173"/>
      <c r="G225" s="173"/>
      <c r="H225" s="173"/>
      <c r="I225" s="173"/>
      <c r="J225" s="173"/>
      <c r="K225" s="173"/>
      <c r="L225" s="173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</row>
    <row r="226" spans="1:31" ht="18" customHeight="1" x14ac:dyDescent="0.25">
      <c r="A226" s="123"/>
    </row>
    <row r="227" spans="1:31" ht="18" customHeight="1" x14ac:dyDescent="0.25">
      <c r="A227" s="123"/>
    </row>
    <row r="228" spans="1:31" ht="18" customHeight="1" x14ac:dyDescent="0.25">
      <c r="A228" s="123"/>
    </row>
    <row r="229" spans="1:31" ht="18" customHeight="1" x14ac:dyDescent="0.25">
      <c r="A229" s="123"/>
    </row>
    <row r="230" spans="1:31" ht="18" customHeight="1" x14ac:dyDescent="0.25">
      <c r="A230" s="123"/>
    </row>
    <row r="231" spans="1:31" ht="18" customHeight="1" x14ac:dyDescent="0.25">
      <c r="A231" s="123"/>
    </row>
    <row r="232" spans="1:31" ht="18" customHeight="1" x14ac:dyDescent="0.25">
      <c r="A232" s="123"/>
    </row>
    <row r="233" spans="1:31" ht="18" customHeight="1" x14ac:dyDescent="0.25">
      <c r="A233" s="123"/>
    </row>
    <row r="234" spans="1:31" ht="18" customHeight="1" x14ac:dyDescent="0.25">
      <c r="A234" s="123"/>
    </row>
    <row r="235" spans="1:31" ht="18" customHeight="1" x14ac:dyDescent="0.25">
      <c r="A235" s="123"/>
    </row>
    <row r="236" spans="1:31" ht="18" customHeight="1" x14ac:dyDescent="0.25">
      <c r="A236" s="123"/>
    </row>
    <row r="237" spans="1:31" ht="18" customHeight="1" x14ac:dyDescent="0.25">
      <c r="A237" s="123"/>
    </row>
    <row r="238" spans="1:31" ht="18" customHeight="1" x14ac:dyDescent="0.25">
      <c r="A238" s="123"/>
    </row>
    <row r="239" spans="1:31" ht="18" customHeight="1" x14ac:dyDescent="0.25">
      <c r="A239" s="123"/>
    </row>
    <row r="240" spans="1:31" ht="18" customHeight="1" x14ac:dyDescent="0.25">
      <c r="A240" s="123"/>
    </row>
    <row r="241" spans="1:1" ht="18" customHeight="1" x14ac:dyDescent="0.25">
      <c r="A241" s="123"/>
    </row>
    <row r="242" spans="1:1" ht="18" customHeight="1" x14ac:dyDescent="0.25">
      <c r="A242" s="123"/>
    </row>
    <row r="243" spans="1:1" ht="18" customHeight="1" x14ac:dyDescent="0.25">
      <c r="A243" s="123"/>
    </row>
    <row r="244" spans="1:1" ht="18" customHeight="1" x14ac:dyDescent="0.25">
      <c r="A244" s="123"/>
    </row>
    <row r="245" spans="1:1" ht="18" customHeight="1" x14ac:dyDescent="0.25">
      <c r="A245" s="123"/>
    </row>
    <row r="246" spans="1:1" ht="18" customHeight="1" x14ac:dyDescent="0.25">
      <c r="A246" s="123"/>
    </row>
    <row r="247" spans="1:1" ht="18" customHeight="1" x14ac:dyDescent="0.25">
      <c r="A247" s="123"/>
    </row>
    <row r="248" spans="1:1" ht="18" customHeight="1" x14ac:dyDescent="0.25">
      <c r="A248" s="123"/>
    </row>
    <row r="249" spans="1:1" ht="18" customHeight="1" x14ac:dyDescent="0.25">
      <c r="A249" s="123"/>
    </row>
    <row r="250" spans="1:1" ht="18" customHeight="1" x14ac:dyDescent="0.25">
      <c r="A250" s="123"/>
    </row>
    <row r="251" spans="1:1" ht="18" customHeight="1" x14ac:dyDescent="0.25">
      <c r="A251" s="123"/>
    </row>
    <row r="252" spans="1:1" ht="18" customHeight="1" x14ac:dyDescent="0.25">
      <c r="A252" s="123"/>
    </row>
    <row r="253" spans="1:1" ht="18" customHeight="1" x14ac:dyDescent="0.25">
      <c r="A253" s="123"/>
    </row>
    <row r="254" spans="1:1" ht="18" customHeight="1" x14ac:dyDescent="0.25">
      <c r="A254" s="123"/>
    </row>
    <row r="255" spans="1:1" ht="18" customHeight="1" x14ac:dyDescent="0.25">
      <c r="A255" s="123"/>
    </row>
    <row r="256" spans="1:1" ht="18" customHeight="1" x14ac:dyDescent="0.25">
      <c r="A256" s="123"/>
    </row>
    <row r="257" spans="1:1" ht="18" customHeight="1" x14ac:dyDescent="0.25">
      <c r="A257" s="123"/>
    </row>
    <row r="258" spans="1:1" ht="18" customHeight="1" x14ac:dyDescent="0.25">
      <c r="A258" s="123"/>
    </row>
    <row r="259" spans="1:1" ht="18" customHeight="1" x14ac:dyDescent="0.25">
      <c r="A259" s="123"/>
    </row>
    <row r="260" spans="1:1" ht="18" customHeight="1" x14ac:dyDescent="0.25">
      <c r="A260" s="123"/>
    </row>
    <row r="261" spans="1:1" ht="18" customHeight="1" x14ac:dyDescent="0.25">
      <c r="A261" s="123"/>
    </row>
    <row r="262" spans="1:1" ht="18" customHeight="1" x14ac:dyDescent="0.25">
      <c r="A262" s="123"/>
    </row>
    <row r="263" spans="1:1" ht="18" customHeight="1" x14ac:dyDescent="0.25">
      <c r="A263" s="123"/>
    </row>
    <row r="264" spans="1:1" ht="18" customHeight="1" x14ac:dyDescent="0.25">
      <c r="A264" s="123"/>
    </row>
    <row r="265" spans="1:1" ht="18" customHeight="1" x14ac:dyDescent="0.25">
      <c r="A265" s="123"/>
    </row>
    <row r="266" spans="1:1" ht="18" customHeight="1" x14ac:dyDescent="0.25">
      <c r="A266" s="123"/>
    </row>
    <row r="267" spans="1:1" ht="18" customHeight="1" x14ac:dyDescent="0.25">
      <c r="A267" s="123"/>
    </row>
    <row r="268" spans="1:1" ht="18" customHeight="1" x14ac:dyDescent="0.25">
      <c r="A268" s="123"/>
    </row>
    <row r="269" spans="1:1" ht="18" customHeight="1" x14ac:dyDescent="0.25">
      <c r="A269" s="123"/>
    </row>
    <row r="270" spans="1:1" ht="18" customHeight="1" x14ac:dyDescent="0.25">
      <c r="A270" s="123"/>
    </row>
    <row r="271" spans="1:1" ht="18" customHeight="1" x14ac:dyDescent="0.25">
      <c r="A271" s="123"/>
    </row>
    <row r="272" spans="1:1" ht="18" customHeight="1" x14ac:dyDescent="0.25">
      <c r="A272" s="123"/>
    </row>
    <row r="273" spans="1:1" ht="18" customHeight="1" x14ac:dyDescent="0.25">
      <c r="A273" s="123"/>
    </row>
    <row r="274" spans="1:1" ht="18" customHeight="1" x14ac:dyDescent="0.25">
      <c r="A274" s="123"/>
    </row>
    <row r="275" spans="1:1" ht="18" customHeight="1" x14ac:dyDescent="0.25">
      <c r="A275" s="123"/>
    </row>
    <row r="276" spans="1:1" ht="18" customHeight="1" x14ac:dyDescent="0.25">
      <c r="A276" s="123"/>
    </row>
    <row r="277" spans="1:1" ht="18" customHeight="1" x14ac:dyDescent="0.25">
      <c r="A277" s="123"/>
    </row>
    <row r="278" spans="1:1" ht="18" customHeight="1" x14ac:dyDescent="0.25">
      <c r="A278" s="123"/>
    </row>
    <row r="279" spans="1:1" ht="18" customHeight="1" x14ac:dyDescent="0.25">
      <c r="A279" s="123"/>
    </row>
    <row r="280" spans="1:1" ht="18" customHeight="1" x14ac:dyDescent="0.25">
      <c r="A280" s="123"/>
    </row>
    <row r="281" spans="1:1" ht="18" customHeight="1" x14ac:dyDescent="0.25">
      <c r="A281" s="123"/>
    </row>
    <row r="282" spans="1:1" ht="18" customHeight="1" x14ac:dyDescent="0.25">
      <c r="A282" s="123"/>
    </row>
    <row r="283" spans="1:1" ht="18" customHeight="1" x14ac:dyDescent="0.25">
      <c r="A283" s="123"/>
    </row>
    <row r="284" spans="1:1" ht="18" customHeight="1" x14ac:dyDescent="0.25">
      <c r="A284" s="123"/>
    </row>
    <row r="285" spans="1:1" ht="18" customHeight="1" x14ac:dyDescent="0.25">
      <c r="A285" s="123"/>
    </row>
    <row r="286" spans="1:1" ht="18" customHeight="1" x14ac:dyDescent="0.25">
      <c r="A286" s="123"/>
    </row>
    <row r="287" spans="1:1" ht="18" customHeight="1" x14ac:dyDescent="0.25">
      <c r="A287" s="123"/>
    </row>
    <row r="288" spans="1:1" ht="18" customHeight="1" x14ac:dyDescent="0.25">
      <c r="A288" s="123"/>
    </row>
    <row r="289" spans="1:1" ht="18" customHeight="1" x14ac:dyDescent="0.25">
      <c r="A289" s="123"/>
    </row>
    <row r="290" spans="1:1" ht="18" customHeight="1" x14ac:dyDescent="0.25">
      <c r="A290" s="123"/>
    </row>
    <row r="291" spans="1:1" ht="18" customHeight="1" x14ac:dyDescent="0.25">
      <c r="A291" s="123"/>
    </row>
    <row r="292" spans="1:1" ht="18" customHeight="1" x14ac:dyDescent="0.25">
      <c r="A292" s="123"/>
    </row>
    <row r="293" spans="1:1" ht="18" customHeight="1" x14ac:dyDescent="0.25">
      <c r="A293" s="123"/>
    </row>
    <row r="294" spans="1:1" ht="18" customHeight="1" x14ac:dyDescent="0.25">
      <c r="A294" s="123"/>
    </row>
    <row r="295" spans="1:1" ht="18" customHeight="1" x14ac:dyDescent="0.25">
      <c r="A295" s="123"/>
    </row>
    <row r="296" spans="1:1" ht="18" customHeight="1" x14ac:dyDescent="0.25">
      <c r="A296" s="123"/>
    </row>
    <row r="297" spans="1:1" ht="18" customHeight="1" x14ac:dyDescent="0.25">
      <c r="A297" s="123"/>
    </row>
    <row r="298" spans="1:1" ht="18" customHeight="1" x14ac:dyDescent="0.25">
      <c r="A298" s="123"/>
    </row>
    <row r="299" spans="1:1" ht="18" customHeight="1" x14ac:dyDescent="0.25">
      <c r="A299" s="123"/>
    </row>
    <row r="300" spans="1:1" ht="18" customHeight="1" x14ac:dyDescent="0.25">
      <c r="A300" s="123"/>
    </row>
    <row r="301" spans="1:1" ht="18" customHeight="1" x14ac:dyDescent="0.25">
      <c r="A301" s="123"/>
    </row>
    <row r="302" spans="1:1" ht="18" customHeight="1" x14ac:dyDescent="0.25">
      <c r="A302" s="123"/>
    </row>
    <row r="303" spans="1:1" ht="18" customHeight="1" x14ac:dyDescent="0.25">
      <c r="A303" s="123"/>
    </row>
    <row r="304" spans="1:1" ht="18" customHeight="1" x14ac:dyDescent="0.25">
      <c r="A304" s="123"/>
    </row>
    <row r="305" spans="1:1" ht="18" customHeight="1" x14ac:dyDescent="0.25">
      <c r="A305" s="123"/>
    </row>
    <row r="306" spans="1:1" ht="18" customHeight="1" x14ac:dyDescent="0.25">
      <c r="A306" s="123"/>
    </row>
    <row r="307" spans="1:1" ht="18" customHeight="1" x14ac:dyDescent="0.25">
      <c r="A307" s="123"/>
    </row>
    <row r="308" spans="1:1" ht="18" customHeight="1" x14ac:dyDescent="0.25">
      <c r="A308" s="123"/>
    </row>
    <row r="309" spans="1:1" ht="18" customHeight="1" x14ac:dyDescent="0.25">
      <c r="A309" s="123"/>
    </row>
    <row r="310" spans="1:1" ht="18" customHeight="1" x14ac:dyDescent="0.25">
      <c r="A310" s="123"/>
    </row>
    <row r="311" spans="1:1" ht="18" customHeight="1" x14ac:dyDescent="0.25">
      <c r="A311" s="123"/>
    </row>
    <row r="312" spans="1:1" ht="18" customHeight="1" x14ac:dyDescent="0.25">
      <c r="A312" s="123"/>
    </row>
    <row r="313" spans="1:1" ht="18" customHeight="1" x14ac:dyDescent="0.25">
      <c r="A313" s="123"/>
    </row>
    <row r="314" spans="1:1" ht="18" customHeight="1" x14ac:dyDescent="0.25">
      <c r="A314" s="123"/>
    </row>
    <row r="315" spans="1:1" ht="18" customHeight="1" x14ac:dyDescent="0.25">
      <c r="A315" s="123"/>
    </row>
    <row r="316" spans="1:1" ht="18" customHeight="1" x14ac:dyDescent="0.25">
      <c r="A316" s="123"/>
    </row>
    <row r="317" spans="1:1" ht="18" customHeight="1" x14ac:dyDescent="0.25">
      <c r="A317" s="123"/>
    </row>
    <row r="318" spans="1:1" ht="18" customHeight="1" x14ac:dyDescent="0.25">
      <c r="A318" s="123"/>
    </row>
    <row r="319" spans="1:1" ht="18" customHeight="1" x14ac:dyDescent="0.25">
      <c r="A319" s="123"/>
    </row>
    <row r="320" spans="1:1" ht="18" customHeight="1" x14ac:dyDescent="0.25">
      <c r="A320" s="123"/>
    </row>
    <row r="321" spans="1:1" ht="18" customHeight="1" x14ac:dyDescent="0.25">
      <c r="A321" s="123"/>
    </row>
    <row r="322" spans="1:1" ht="18" customHeight="1" x14ac:dyDescent="0.25">
      <c r="A322" s="123"/>
    </row>
    <row r="323" spans="1:1" ht="18" customHeight="1" x14ac:dyDescent="0.25">
      <c r="A323" s="123"/>
    </row>
    <row r="324" spans="1:1" ht="18" customHeight="1" x14ac:dyDescent="0.25">
      <c r="A324" s="123"/>
    </row>
    <row r="325" spans="1:1" ht="18" customHeight="1" x14ac:dyDescent="0.25">
      <c r="A325" s="123"/>
    </row>
    <row r="326" spans="1:1" ht="18" customHeight="1" x14ac:dyDescent="0.25">
      <c r="A326" s="123"/>
    </row>
    <row r="327" spans="1:1" ht="18" customHeight="1" x14ac:dyDescent="0.25">
      <c r="A327" s="123"/>
    </row>
    <row r="328" spans="1:1" ht="18" customHeight="1" x14ac:dyDescent="0.25">
      <c r="A328" s="123"/>
    </row>
    <row r="329" spans="1:1" ht="18" customHeight="1" x14ac:dyDescent="0.25">
      <c r="A329" s="123"/>
    </row>
    <row r="330" spans="1:1" ht="18" customHeight="1" x14ac:dyDescent="0.25">
      <c r="A330" s="123"/>
    </row>
    <row r="331" spans="1:1" ht="18" customHeight="1" x14ac:dyDescent="0.25">
      <c r="A331" s="123"/>
    </row>
    <row r="332" spans="1:1" ht="18" customHeight="1" x14ac:dyDescent="0.25">
      <c r="A332" s="123"/>
    </row>
    <row r="333" spans="1:1" ht="18" customHeight="1" x14ac:dyDescent="0.25">
      <c r="A333" s="123"/>
    </row>
    <row r="334" spans="1:1" ht="18" customHeight="1" x14ac:dyDescent="0.25">
      <c r="A334" s="123"/>
    </row>
    <row r="335" spans="1:1" ht="18" customHeight="1" x14ac:dyDescent="0.25">
      <c r="A335" s="123"/>
    </row>
    <row r="336" spans="1:1" ht="18" customHeight="1" x14ac:dyDescent="0.25">
      <c r="A336" s="123"/>
    </row>
    <row r="337" spans="1:1" ht="18" customHeight="1" x14ac:dyDescent="0.25">
      <c r="A337" s="123"/>
    </row>
    <row r="338" spans="1:1" ht="18" customHeight="1" x14ac:dyDescent="0.25">
      <c r="A338" s="123"/>
    </row>
    <row r="339" spans="1:1" ht="18" customHeight="1" x14ac:dyDescent="0.25">
      <c r="A339" s="123"/>
    </row>
    <row r="340" spans="1:1" ht="18" customHeight="1" x14ac:dyDescent="0.25">
      <c r="A340" s="123"/>
    </row>
    <row r="341" spans="1:1" ht="18" customHeight="1" x14ac:dyDescent="0.25">
      <c r="A341" s="123"/>
    </row>
    <row r="342" spans="1:1" ht="18" customHeight="1" x14ac:dyDescent="0.25">
      <c r="A342" s="123"/>
    </row>
    <row r="343" spans="1:1" ht="18" customHeight="1" x14ac:dyDescent="0.25">
      <c r="A343" s="123"/>
    </row>
    <row r="344" spans="1:1" ht="18" customHeight="1" x14ac:dyDescent="0.25">
      <c r="A344" s="123"/>
    </row>
    <row r="345" spans="1:1" ht="18" customHeight="1" x14ac:dyDescent="0.25">
      <c r="A345" s="123"/>
    </row>
    <row r="346" spans="1:1" ht="18" customHeight="1" x14ac:dyDescent="0.25">
      <c r="A346" s="123"/>
    </row>
    <row r="347" spans="1:1" ht="18" customHeight="1" x14ac:dyDescent="0.25">
      <c r="A347" s="123"/>
    </row>
    <row r="348" spans="1:1" ht="18" customHeight="1" x14ac:dyDescent="0.25">
      <c r="A348" s="123"/>
    </row>
    <row r="349" spans="1:1" ht="18" customHeight="1" x14ac:dyDescent="0.25">
      <c r="A349" s="123"/>
    </row>
    <row r="350" spans="1:1" ht="18" customHeight="1" x14ac:dyDescent="0.25">
      <c r="A350" s="123"/>
    </row>
    <row r="351" spans="1:1" ht="18" customHeight="1" x14ac:dyDescent="0.25">
      <c r="A351" s="123"/>
    </row>
    <row r="352" spans="1:1" ht="18" customHeight="1" x14ac:dyDescent="0.25">
      <c r="A352" s="123"/>
    </row>
    <row r="353" spans="1:1" ht="18" customHeight="1" x14ac:dyDescent="0.25">
      <c r="A353" s="123"/>
    </row>
    <row r="354" spans="1:1" ht="18" customHeight="1" x14ac:dyDescent="0.25">
      <c r="A354" s="123"/>
    </row>
    <row r="355" spans="1:1" ht="18" customHeight="1" x14ac:dyDescent="0.25">
      <c r="A355" s="123"/>
    </row>
    <row r="356" spans="1:1" ht="18" customHeight="1" x14ac:dyDescent="0.25">
      <c r="A356" s="123"/>
    </row>
    <row r="357" spans="1:1" ht="18" customHeight="1" x14ac:dyDescent="0.25">
      <c r="A357" s="123"/>
    </row>
    <row r="358" spans="1:1" ht="18" customHeight="1" x14ac:dyDescent="0.25">
      <c r="A358" s="123"/>
    </row>
    <row r="359" spans="1:1" ht="18" customHeight="1" x14ac:dyDescent="0.25">
      <c r="A359" s="123"/>
    </row>
    <row r="360" spans="1:1" ht="18" customHeight="1" x14ac:dyDescent="0.25">
      <c r="A360" s="123"/>
    </row>
    <row r="361" spans="1:1" ht="18" customHeight="1" x14ac:dyDescent="0.25">
      <c r="A361" s="123"/>
    </row>
    <row r="362" spans="1:1" ht="18" customHeight="1" x14ac:dyDescent="0.25">
      <c r="A362" s="123"/>
    </row>
    <row r="363" spans="1:1" ht="18" customHeight="1" x14ac:dyDescent="0.25">
      <c r="A363" s="123"/>
    </row>
    <row r="364" spans="1:1" ht="18" customHeight="1" x14ac:dyDescent="0.25">
      <c r="A364" s="123"/>
    </row>
    <row r="365" spans="1:1" ht="18" customHeight="1" x14ac:dyDescent="0.25">
      <c r="A365" s="123"/>
    </row>
    <row r="366" spans="1:1" ht="18" customHeight="1" x14ac:dyDescent="0.25">
      <c r="A366" s="123"/>
    </row>
    <row r="367" spans="1:1" ht="18" customHeight="1" x14ac:dyDescent="0.25">
      <c r="A367" s="123"/>
    </row>
    <row r="368" spans="1:1" ht="18" customHeight="1" x14ac:dyDescent="0.25">
      <c r="A368" s="123"/>
    </row>
    <row r="369" spans="1:1" ht="18" customHeight="1" x14ac:dyDescent="0.25">
      <c r="A369" s="123"/>
    </row>
    <row r="370" spans="1:1" ht="18" customHeight="1" x14ac:dyDescent="0.25">
      <c r="A370" s="123"/>
    </row>
    <row r="371" spans="1:1" ht="18" customHeight="1" x14ac:dyDescent="0.25">
      <c r="A371" s="123"/>
    </row>
    <row r="372" spans="1:1" ht="18" customHeight="1" x14ac:dyDescent="0.25">
      <c r="A372" s="123"/>
    </row>
    <row r="373" spans="1:1" ht="18" customHeight="1" x14ac:dyDescent="0.25">
      <c r="A373" s="123"/>
    </row>
    <row r="374" spans="1:1" ht="18" customHeight="1" x14ac:dyDescent="0.25">
      <c r="A374" s="123"/>
    </row>
    <row r="375" spans="1:1" ht="18" customHeight="1" x14ac:dyDescent="0.25">
      <c r="A375" s="123"/>
    </row>
    <row r="376" spans="1:1" ht="18" customHeight="1" x14ac:dyDescent="0.25">
      <c r="A376" s="123"/>
    </row>
    <row r="377" spans="1:1" ht="18" customHeight="1" x14ac:dyDescent="0.25">
      <c r="A377" s="123"/>
    </row>
    <row r="378" spans="1:1" ht="18" customHeight="1" x14ac:dyDescent="0.25">
      <c r="A378" s="123"/>
    </row>
    <row r="379" spans="1:1" ht="18" customHeight="1" x14ac:dyDescent="0.25">
      <c r="A379" s="123"/>
    </row>
    <row r="380" spans="1:1" ht="18" customHeight="1" x14ac:dyDescent="0.25">
      <c r="A380" s="123"/>
    </row>
    <row r="381" spans="1:1" ht="18" customHeight="1" x14ac:dyDescent="0.25">
      <c r="A381" s="123"/>
    </row>
    <row r="382" spans="1:1" ht="18" customHeight="1" x14ac:dyDescent="0.25">
      <c r="A382" s="123"/>
    </row>
    <row r="383" spans="1:1" ht="18" customHeight="1" x14ac:dyDescent="0.25">
      <c r="A383" s="123"/>
    </row>
    <row r="384" spans="1:1" ht="18" customHeight="1" x14ac:dyDescent="0.25">
      <c r="A384" s="123"/>
    </row>
    <row r="385" spans="1:1" ht="18" customHeight="1" x14ac:dyDescent="0.25">
      <c r="A385" s="123"/>
    </row>
    <row r="386" spans="1:1" ht="18" customHeight="1" x14ac:dyDescent="0.25">
      <c r="A386" s="123"/>
    </row>
    <row r="387" spans="1:1" ht="18" customHeight="1" x14ac:dyDescent="0.25">
      <c r="A387" s="123"/>
    </row>
    <row r="388" spans="1:1" ht="18" customHeight="1" x14ac:dyDescent="0.25">
      <c r="A388" s="123"/>
    </row>
    <row r="389" spans="1:1" ht="18" customHeight="1" x14ac:dyDescent="0.25">
      <c r="A389" s="123"/>
    </row>
    <row r="390" spans="1:1" ht="18" customHeight="1" x14ac:dyDescent="0.25">
      <c r="A390" s="123"/>
    </row>
    <row r="391" spans="1:1" ht="18" customHeight="1" x14ac:dyDescent="0.25">
      <c r="A391" s="123"/>
    </row>
    <row r="392" spans="1:1" ht="18" customHeight="1" x14ac:dyDescent="0.25">
      <c r="A392" s="123"/>
    </row>
    <row r="393" spans="1:1" ht="18" customHeight="1" x14ac:dyDescent="0.25">
      <c r="A393" s="123"/>
    </row>
    <row r="394" spans="1:1" ht="18" customHeight="1" x14ac:dyDescent="0.25">
      <c r="A394" s="123"/>
    </row>
    <row r="395" spans="1:1" ht="18" customHeight="1" x14ac:dyDescent="0.25">
      <c r="A395" s="123"/>
    </row>
    <row r="396" spans="1:1" ht="18" customHeight="1" x14ac:dyDescent="0.25">
      <c r="A396" s="123"/>
    </row>
    <row r="397" spans="1:1" ht="18" customHeight="1" x14ac:dyDescent="0.25">
      <c r="A397" s="123"/>
    </row>
    <row r="398" spans="1:1" ht="18" customHeight="1" x14ac:dyDescent="0.25">
      <c r="A398" s="123"/>
    </row>
    <row r="399" spans="1:1" ht="18" customHeight="1" x14ac:dyDescent="0.25">
      <c r="A399" s="123"/>
    </row>
    <row r="400" spans="1:1" ht="18" customHeight="1" x14ac:dyDescent="0.25">
      <c r="A400" s="123"/>
    </row>
    <row r="401" spans="1:1" ht="18" customHeight="1" x14ac:dyDescent="0.25">
      <c r="A401" s="123"/>
    </row>
    <row r="402" spans="1:1" ht="18" customHeight="1" x14ac:dyDescent="0.25">
      <c r="A402" s="123"/>
    </row>
    <row r="403" spans="1:1" ht="18" customHeight="1" x14ac:dyDescent="0.25">
      <c r="A403" s="123"/>
    </row>
    <row r="404" spans="1:1" ht="18" customHeight="1" x14ac:dyDescent="0.25">
      <c r="A404" s="123"/>
    </row>
    <row r="405" spans="1:1" ht="18" customHeight="1" x14ac:dyDescent="0.25">
      <c r="A405" s="123"/>
    </row>
    <row r="406" spans="1:1" ht="18" customHeight="1" x14ac:dyDescent="0.25">
      <c r="A406" s="123"/>
    </row>
    <row r="407" spans="1:1" ht="18" customHeight="1" x14ac:dyDescent="0.25">
      <c r="A407" s="123"/>
    </row>
    <row r="408" spans="1:1" ht="18" customHeight="1" x14ac:dyDescent="0.25">
      <c r="A408" s="123"/>
    </row>
    <row r="409" spans="1:1" ht="18" customHeight="1" x14ac:dyDescent="0.25">
      <c r="A409" s="123"/>
    </row>
    <row r="410" spans="1:1" ht="18" customHeight="1" x14ac:dyDescent="0.25">
      <c r="A410" s="123"/>
    </row>
    <row r="411" spans="1:1" ht="18" customHeight="1" x14ac:dyDescent="0.25">
      <c r="A411" s="123"/>
    </row>
    <row r="412" spans="1:1" ht="18" customHeight="1" x14ac:dyDescent="0.25">
      <c r="A412" s="123"/>
    </row>
    <row r="413" spans="1:1" ht="18" customHeight="1" x14ac:dyDescent="0.25">
      <c r="A413" s="123"/>
    </row>
    <row r="414" spans="1:1" ht="18" customHeight="1" x14ac:dyDescent="0.25">
      <c r="A414" s="123"/>
    </row>
    <row r="415" spans="1:1" ht="18" customHeight="1" x14ac:dyDescent="0.25">
      <c r="A415" s="123"/>
    </row>
    <row r="416" spans="1:1" ht="18" customHeight="1" x14ac:dyDescent="0.25">
      <c r="A416" s="123"/>
    </row>
    <row r="417" spans="1:1" ht="18" customHeight="1" x14ac:dyDescent="0.25">
      <c r="A417" s="123"/>
    </row>
    <row r="418" spans="1:1" ht="18" customHeight="1" x14ac:dyDescent="0.25">
      <c r="A418" s="123"/>
    </row>
    <row r="419" spans="1:1" ht="18" customHeight="1" x14ac:dyDescent="0.25">
      <c r="A419" s="123"/>
    </row>
    <row r="420" spans="1:1" ht="18" customHeight="1" x14ac:dyDescent="0.25">
      <c r="A420" s="123"/>
    </row>
    <row r="421" spans="1:1" ht="18" customHeight="1" x14ac:dyDescent="0.25">
      <c r="A421" s="123"/>
    </row>
    <row r="422" spans="1:1" ht="18" customHeight="1" x14ac:dyDescent="0.25">
      <c r="A422" s="123"/>
    </row>
    <row r="423" spans="1:1" ht="18" customHeight="1" x14ac:dyDescent="0.25">
      <c r="A423" s="123"/>
    </row>
    <row r="424" spans="1:1" ht="18" customHeight="1" x14ac:dyDescent="0.25">
      <c r="A424" s="123"/>
    </row>
    <row r="425" spans="1:1" ht="18" customHeight="1" x14ac:dyDescent="0.25">
      <c r="A425" s="123"/>
    </row>
    <row r="426" spans="1:1" ht="18" customHeight="1" x14ac:dyDescent="0.25">
      <c r="A426" s="123"/>
    </row>
    <row r="427" spans="1:1" ht="18" customHeight="1" x14ac:dyDescent="0.25">
      <c r="A427" s="123"/>
    </row>
    <row r="428" spans="1:1" ht="18" customHeight="1" x14ac:dyDescent="0.25">
      <c r="A428" s="123"/>
    </row>
    <row r="429" spans="1:1" ht="18" customHeight="1" x14ac:dyDescent="0.25">
      <c r="A429" s="123"/>
    </row>
    <row r="430" spans="1:1" ht="18" customHeight="1" x14ac:dyDescent="0.25">
      <c r="A430" s="123"/>
    </row>
    <row r="431" spans="1:1" ht="18" customHeight="1" x14ac:dyDescent="0.25">
      <c r="A431" s="123"/>
    </row>
    <row r="432" spans="1:1" ht="18" customHeight="1" x14ac:dyDescent="0.25">
      <c r="A432" s="123"/>
    </row>
    <row r="433" spans="1:1" ht="18" customHeight="1" x14ac:dyDescent="0.25">
      <c r="A433" s="123"/>
    </row>
    <row r="434" spans="1:1" ht="18" customHeight="1" x14ac:dyDescent="0.25">
      <c r="A434" s="123"/>
    </row>
    <row r="435" spans="1:1" ht="18" customHeight="1" x14ac:dyDescent="0.25">
      <c r="A435" s="123"/>
    </row>
    <row r="436" spans="1:1" ht="18" customHeight="1" x14ac:dyDescent="0.25">
      <c r="A436" s="123"/>
    </row>
    <row r="437" spans="1:1" ht="18" customHeight="1" x14ac:dyDescent="0.25">
      <c r="A437" s="123"/>
    </row>
    <row r="438" spans="1:1" ht="18" customHeight="1" x14ac:dyDescent="0.25">
      <c r="A438" s="123"/>
    </row>
    <row r="439" spans="1:1" ht="18" customHeight="1" x14ac:dyDescent="0.25">
      <c r="A439" s="123"/>
    </row>
    <row r="440" spans="1:1" ht="18" customHeight="1" x14ac:dyDescent="0.25">
      <c r="A440" s="123"/>
    </row>
    <row r="441" spans="1:1" ht="18" customHeight="1" x14ac:dyDescent="0.25">
      <c r="A441" s="123"/>
    </row>
    <row r="442" spans="1:1" ht="18" customHeight="1" x14ac:dyDescent="0.25">
      <c r="A442" s="123"/>
    </row>
    <row r="443" spans="1:1" ht="18" customHeight="1" x14ac:dyDescent="0.25">
      <c r="A443" s="123"/>
    </row>
    <row r="444" spans="1:1" ht="18" customHeight="1" x14ac:dyDescent="0.25">
      <c r="A444" s="123"/>
    </row>
    <row r="445" spans="1:1" ht="18" customHeight="1" x14ac:dyDescent="0.25">
      <c r="A445" s="123"/>
    </row>
    <row r="446" spans="1:1" ht="18" customHeight="1" x14ac:dyDescent="0.25">
      <c r="A446" s="123"/>
    </row>
    <row r="447" spans="1:1" ht="18" customHeight="1" x14ac:dyDescent="0.25">
      <c r="A447" s="123"/>
    </row>
    <row r="448" spans="1:1" ht="18" customHeight="1" x14ac:dyDescent="0.25">
      <c r="A448" s="123"/>
    </row>
    <row r="449" spans="1:1" ht="18" customHeight="1" x14ac:dyDescent="0.25">
      <c r="A449" s="123"/>
    </row>
    <row r="450" spans="1:1" ht="18" customHeight="1" x14ac:dyDescent="0.25">
      <c r="A450" s="123"/>
    </row>
    <row r="451" spans="1:1" ht="18" customHeight="1" x14ac:dyDescent="0.25">
      <c r="A451" s="123"/>
    </row>
    <row r="452" spans="1:1" ht="18" customHeight="1" x14ac:dyDescent="0.25">
      <c r="A452" s="123"/>
    </row>
    <row r="453" spans="1:1" ht="18" customHeight="1" x14ac:dyDescent="0.25">
      <c r="A453" s="123"/>
    </row>
    <row r="454" spans="1:1" ht="18" customHeight="1" x14ac:dyDescent="0.25">
      <c r="A454" s="123"/>
    </row>
    <row r="455" spans="1:1" ht="18" customHeight="1" x14ac:dyDescent="0.25">
      <c r="A455" s="123"/>
    </row>
    <row r="456" spans="1:1" ht="18" customHeight="1" x14ac:dyDescent="0.25">
      <c r="A456" s="123"/>
    </row>
    <row r="457" spans="1:1" ht="18" customHeight="1" x14ac:dyDescent="0.25">
      <c r="A457" s="123"/>
    </row>
    <row r="458" spans="1:1" ht="18" customHeight="1" x14ac:dyDescent="0.25">
      <c r="A458" s="123"/>
    </row>
    <row r="459" spans="1:1" ht="18" customHeight="1" x14ac:dyDescent="0.25">
      <c r="A459" s="123"/>
    </row>
    <row r="460" spans="1:1" ht="18" customHeight="1" x14ac:dyDescent="0.25">
      <c r="A460" s="123"/>
    </row>
    <row r="461" spans="1:1" ht="18" customHeight="1" x14ac:dyDescent="0.25">
      <c r="A461" s="123"/>
    </row>
    <row r="462" spans="1:1" ht="18" customHeight="1" x14ac:dyDescent="0.25">
      <c r="A462" s="123"/>
    </row>
    <row r="463" spans="1:1" ht="18" customHeight="1" x14ac:dyDescent="0.25">
      <c r="A463" s="123"/>
    </row>
    <row r="464" spans="1:1" ht="18" customHeight="1" x14ac:dyDescent="0.25">
      <c r="A464" s="123"/>
    </row>
    <row r="465" spans="1:1" ht="18" customHeight="1" x14ac:dyDescent="0.25">
      <c r="A465" s="123"/>
    </row>
    <row r="466" spans="1:1" ht="18" customHeight="1" x14ac:dyDescent="0.25">
      <c r="A466" s="123"/>
    </row>
    <row r="467" spans="1:1" ht="18" customHeight="1" x14ac:dyDescent="0.25">
      <c r="A467" s="123"/>
    </row>
    <row r="468" spans="1:1" ht="18" customHeight="1" x14ac:dyDescent="0.25">
      <c r="A468" s="123"/>
    </row>
    <row r="469" spans="1:1" ht="18" customHeight="1" x14ac:dyDescent="0.25">
      <c r="A469" s="123"/>
    </row>
    <row r="470" spans="1:1" ht="18" customHeight="1" x14ac:dyDescent="0.25">
      <c r="A470" s="123"/>
    </row>
    <row r="471" spans="1:1" ht="18" customHeight="1" x14ac:dyDescent="0.25">
      <c r="A471" s="123"/>
    </row>
    <row r="472" spans="1:1" ht="18" customHeight="1" x14ac:dyDescent="0.25">
      <c r="A472" s="123"/>
    </row>
    <row r="473" spans="1:1" ht="18" customHeight="1" x14ac:dyDescent="0.25">
      <c r="A473" s="123"/>
    </row>
    <row r="474" spans="1:1" ht="18" customHeight="1" x14ac:dyDescent="0.25">
      <c r="A474" s="123"/>
    </row>
    <row r="475" spans="1:1" ht="18" customHeight="1" x14ac:dyDescent="0.25">
      <c r="A475" s="123"/>
    </row>
    <row r="476" spans="1:1" ht="18" customHeight="1" x14ac:dyDescent="0.25">
      <c r="A476" s="123"/>
    </row>
    <row r="477" spans="1:1" ht="18" customHeight="1" x14ac:dyDescent="0.25">
      <c r="A477" s="123"/>
    </row>
    <row r="478" spans="1:1" ht="18" customHeight="1" x14ac:dyDescent="0.25">
      <c r="A478" s="123"/>
    </row>
    <row r="479" spans="1:1" ht="18" customHeight="1" x14ac:dyDescent="0.25">
      <c r="A479" s="123"/>
    </row>
    <row r="480" spans="1:1" ht="18" customHeight="1" x14ac:dyDescent="0.25">
      <c r="A480" s="123"/>
    </row>
    <row r="481" spans="1:1" ht="18" customHeight="1" x14ac:dyDescent="0.25">
      <c r="A481" s="123"/>
    </row>
    <row r="482" spans="1:1" ht="18" customHeight="1" x14ac:dyDescent="0.25">
      <c r="A482" s="123"/>
    </row>
    <row r="483" spans="1:1" ht="18" customHeight="1" x14ac:dyDescent="0.25">
      <c r="A483" s="123"/>
    </row>
    <row r="484" spans="1:1" ht="18" customHeight="1" x14ac:dyDescent="0.25">
      <c r="A484" s="123"/>
    </row>
    <row r="485" spans="1:1" ht="18" customHeight="1" x14ac:dyDescent="0.25">
      <c r="A485" s="123"/>
    </row>
    <row r="486" spans="1:1" ht="18" customHeight="1" x14ac:dyDescent="0.25">
      <c r="A486" s="123"/>
    </row>
    <row r="487" spans="1:1" ht="18" customHeight="1" x14ac:dyDescent="0.25">
      <c r="A487" s="123"/>
    </row>
    <row r="488" spans="1:1" ht="18" customHeight="1" x14ac:dyDescent="0.25">
      <c r="A488" s="123"/>
    </row>
    <row r="489" spans="1:1" ht="18" customHeight="1" x14ac:dyDescent="0.25">
      <c r="A489" s="123"/>
    </row>
    <row r="490" spans="1:1" ht="18" customHeight="1" x14ac:dyDescent="0.25">
      <c r="A490" s="123"/>
    </row>
    <row r="491" spans="1:1" ht="18" customHeight="1" x14ac:dyDescent="0.25">
      <c r="A491" s="123"/>
    </row>
    <row r="492" spans="1:1" ht="18" customHeight="1" x14ac:dyDescent="0.25">
      <c r="A492" s="123"/>
    </row>
    <row r="493" spans="1:1" ht="18" customHeight="1" x14ac:dyDescent="0.25">
      <c r="A493" s="123"/>
    </row>
    <row r="494" spans="1:1" ht="18" customHeight="1" x14ac:dyDescent="0.25">
      <c r="A494" s="123"/>
    </row>
    <row r="495" spans="1:1" ht="18" customHeight="1" x14ac:dyDescent="0.25">
      <c r="A495" s="123"/>
    </row>
    <row r="496" spans="1:1" ht="18" customHeight="1" x14ac:dyDescent="0.25">
      <c r="A496" s="123"/>
    </row>
    <row r="497" spans="1:1" ht="18" customHeight="1" x14ac:dyDescent="0.25">
      <c r="A497" s="123"/>
    </row>
    <row r="498" spans="1:1" ht="18" customHeight="1" x14ac:dyDescent="0.25">
      <c r="A498" s="123"/>
    </row>
    <row r="499" spans="1:1" ht="18" customHeight="1" x14ac:dyDescent="0.25">
      <c r="A499" s="123"/>
    </row>
    <row r="500" spans="1:1" ht="18" customHeight="1" x14ac:dyDescent="0.25">
      <c r="A500" s="123"/>
    </row>
    <row r="501" spans="1:1" ht="18" customHeight="1" x14ac:dyDescent="0.25">
      <c r="A501" s="123"/>
    </row>
    <row r="502" spans="1:1" ht="18" customHeight="1" x14ac:dyDescent="0.25">
      <c r="A502" s="123"/>
    </row>
    <row r="503" spans="1:1" ht="18" customHeight="1" x14ac:dyDescent="0.25">
      <c r="A503" s="123"/>
    </row>
    <row r="504" spans="1:1" ht="18" customHeight="1" x14ac:dyDescent="0.25">
      <c r="A504" s="123"/>
    </row>
    <row r="505" spans="1:1" ht="18" customHeight="1" x14ac:dyDescent="0.25">
      <c r="A505" s="123"/>
    </row>
    <row r="506" spans="1:1" ht="18" customHeight="1" x14ac:dyDescent="0.25">
      <c r="A506" s="123"/>
    </row>
    <row r="507" spans="1:1" ht="18" customHeight="1" x14ac:dyDescent="0.25">
      <c r="A507" s="123"/>
    </row>
    <row r="508" spans="1:1" ht="18" customHeight="1" x14ac:dyDescent="0.25">
      <c r="A508" s="123"/>
    </row>
    <row r="509" spans="1:1" ht="18" customHeight="1" x14ac:dyDescent="0.25">
      <c r="A509" s="123"/>
    </row>
    <row r="510" spans="1:1" ht="18" customHeight="1" x14ac:dyDescent="0.25">
      <c r="A510" s="123"/>
    </row>
    <row r="511" spans="1:1" ht="18" customHeight="1" x14ac:dyDescent="0.25">
      <c r="A511" s="123"/>
    </row>
    <row r="512" spans="1:1" ht="18" customHeight="1" x14ac:dyDescent="0.25">
      <c r="A512" s="123"/>
    </row>
    <row r="513" spans="1:1" ht="18" customHeight="1" x14ac:dyDescent="0.25">
      <c r="A513" s="123"/>
    </row>
    <row r="514" spans="1:1" ht="18" customHeight="1" x14ac:dyDescent="0.25">
      <c r="A514" s="123"/>
    </row>
    <row r="515" spans="1:1" ht="18" customHeight="1" x14ac:dyDescent="0.25">
      <c r="A515" s="123"/>
    </row>
    <row r="516" spans="1:1" ht="18" customHeight="1" x14ac:dyDescent="0.25">
      <c r="A516" s="123"/>
    </row>
    <row r="517" spans="1:1" ht="18" customHeight="1" x14ac:dyDescent="0.25">
      <c r="A517" s="123"/>
    </row>
    <row r="518" spans="1:1" ht="18" customHeight="1" x14ac:dyDescent="0.25">
      <c r="A518" s="123"/>
    </row>
    <row r="519" spans="1:1" ht="18" customHeight="1" x14ac:dyDescent="0.25">
      <c r="A519" s="123"/>
    </row>
    <row r="520" spans="1:1" ht="18" customHeight="1" x14ac:dyDescent="0.25">
      <c r="A520" s="123"/>
    </row>
    <row r="521" spans="1:1" ht="18" customHeight="1" x14ac:dyDescent="0.25">
      <c r="A521" s="123"/>
    </row>
    <row r="522" spans="1:1" ht="18" customHeight="1" x14ac:dyDescent="0.25">
      <c r="A522" s="123"/>
    </row>
    <row r="523" spans="1:1" ht="18" customHeight="1" x14ac:dyDescent="0.25">
      <c r="A523" s="123"/>
    </row>
    <row r="524" spans="1:1" ht="18" customHeight="1" x14ac:dyDescent="0.25">
      <c r="A524" s="123"/>
    </row>
    <row r="525" spans="1:1" ht="18" customHeight="1" x14ac:dyDescent="0.25">
      <c r="A525" s="123"/>
    </row>
    <row r="526" spans="1:1" ht="18" customHeight="1" x14ac:dyDescent="0.25">
      <c r="A526" s="123"/>
    </row>
    <row r="527" spans="1:1" ht="18" customHeight="1" x14ac:dyDescent="0.25">
      <c r="A527" s="123"/>
    </row>
    <row r="528" spans="1:1" ht="18" customHeight="1" x14ac:dyDescent="0.25">
      <c r="A528" s="123"/>
    </row>
    <row r="529" spans="1:1" ht="18" customHeight="1" x14ac:dyDescent="0.25">
      <c r="A529" s="123"/>
    </row>
    <row r="530" spans="1:1" ht="18" customHeight="1" x14ac:dyDescent="0.25">
      <c r="A530" s="123"/>
    </row>
    <row r="531" spans="1:1" ht="18" customHeight="1" x14ac:dyDescent="0.25">
      <c r="A531" s="123"/>
    </row>
    <row r="532" spans="1:1" ht="18" customHeight="1" x14ac:dyDescent="0.25">
      <c r="A532" s="123"/>
    </row>
    <row r="533" spans="1:1" ht="18" customHeight="1" x14ac:dyDescent="0.25">
      <c r="A533" s="123"/>
    </row>
    <row r="534" spans="1:1" ht="18" customHeight="1" x14ac:dyDescent="0.25">
      <c r="A534" s="123"/>
    </row>
    <row r="535" spans="1:1" ht="18" customHeight="1" x14ac:dyDescent="0.25">
      <c r="A535" s="123"/>
    </row>
    <row r="536" spans="1:1" ht="18" customHeight="1" x14ac:dyDescent="0.25">
      <c r="A536" s="123"/>
    </row>
    <row r="537" spans="1:1" ht="18" customHeight="1" x14ac:dyDescent="0.25">
      <c r="A537" s="123"/>
    </row>
    <row r="538" spans="1:1" ht="18" customHeight="1" x14ac:dyDescent="0.25">
      <c r="A538" s="123"/>
    </row>
    <row r="539" spans="1:1" ht="18" customHeight="1" x14ac:dyDescent="0.25">
      <c r="A539" s="123"/>
    </row>
    <row r="540" spans="1:1" ht="18" customHeight="1" x14ac:dyDescent="0.25">
      <c r="A540" s="123"/>
    </row>
    <row r="541" spans="1:1" ht="18" customHeight="1" x14ac:dyDescent="0.25">
      <c r="A541" s="123"/>
    </row>
    <row r="542" spans="1:1" ht="18" customHeight="1" x14ac:dyDescent="0.25">
      <c r="A542" s="123"/>
    </row>
    <row r="543" spans="1:1" ht="18" customHeight="1" x14ac:dyDescent="0.25">
      <c r="A543" s="123"/>
    </row>
    <row r="544" spans="1:1" ht="18" customHeight="1" x14ac:dyDescent="0.25">
      <c r="A544" s="123"/>
    </row>
    <row r="545" spans="1:1" ht="18" customHeight="1" x14ac:dyDescent="0.25">
      <c r="A545" s="123"/>
    </row>
    <row r="546" spans="1:1" ht="18" customHeight="1" x14ac:dyDescent="0.25">
      <c r="A546" s="123"/>
    </row>
    <row r="547" spans="1:1" ht="18" customHeight="1" x14ac:dyDescent="0.25">
      <c r="A547" s="123"/>
    </row>
    <row r="548" spans="1:1" ht="18" customHeight="1" x14ac:dyDescent="0.25">
      <c r="A548" s="123"/>
    </row>
    <row r="549" spans="1:1" ht="18" customHeight="1" x14ac:dyDescent="0.25">
      <c r="A549" s="123"/>
    </row>
    <row r="550" spans="1:1" ht="18" customHeight="1" x14ac:dyDescent="0.25">
      <c r="A550" s="123"/>
    </row>
    <row r="551" spans="1:1" ht="18" customHeight="1" x14ac:dyDescent="0.25">
      <c r="A551" s="123"/>
    </row>
    <row r="552" spans="1:1" ht="18" customHeight="1" x14ac:dyDescent="0.25">
      <c r="A552" s="123"/>
    </row>
    <row r="553" spans="1:1" ht="18" customHeight="1" x14ac:dyDescent="0.25">
      <c r="A553" s="123"/>
    </row>
    <row r="554" spans="1:1" ht="18" customHeight="1" x14ac:dyDescent="0.25">
      <c r="A554" s="123"/>
    </row>
    <row r="555" spans="1:1" ht="18" customHeight="1" x14ac:dyDescent="0.25">
      <c r="A555" s="123"/>
    </row>
    <row r="556" spans="1:1" ht="18" customHeight="1" x14ac:dyDescent="0.25">
      <c r="A556" s="123"/>
    </row>
  </sheetData>
  <sheetProtection password="D62E" sheet="1" objects="1" scenarios="1" selectLockedCells="1"/>
  <mergeCells count="198">
    <mergeCell ref="AC81:AD81"/>
    <mergeCell ref="AI64:AV70"/>
    <mergeCell ref="B1:P2"/>
    <mergeCell ref="Q86:X86"/>
    <mergeCell ref="Q87:X87"/>
    <mergeCell ref="G85:O85"/>
    <mergeCell ref="G86:O86"/>
    <mergeCell ref="G87:O87"/>
    <mergeCell ref="AA82:AE82"/>
    <mergeCell ref="R83:Z83"/>
    <mergeCell ref="AA83:AE83"/>
    <mergeCell ref="I73:J73"/>
    <mergeCell ref="W73:X73"/>
    <mergeCell ref="I74:J74"/>
    <mergeCell ref="W74:AB74"/>
    <mergeCell ref="N75:O75"/>
    <mergeCell ref="H75:L75"/>
    <mergeCell ref="L83:M83"/>
    <mergeCell ref="L80:M80"/>
    <mergeCell ref="L81:M81"/>
    <mergeCell ref="J79:O79"/>
    <mergeCell ref="AC79:AD79"/>
    <mergeCell ref="AC80:AD80"/>
    <mergeCell ref="K67:L67"/>
    <mergeCell ref="B70:AE70"/>
    <mergeCell ref="R82:Z82"/>
    <mergeCell ref="R81:Z81"/>
    <mergeCell ref="B77:AE77"/>
    <mergeCell ref="B78:AE78"/>
    <mergeCell ref="Q88:X88"/>
    <mergeCell ref="G88:O88"/>
    <mergeCell ref="B105:AE105"/>
    <mergeCell ref="B90:AE90"/>
    <mergeCell ref="B92:AE92"/>
    <mergeCell ref="H84:O84"/>
    <mergeCell ref="B93:AE93"/>
    <mergeCell ref="B94:AE94"/>
    <mergeCell ref="B91:AE91"/>
    <mergeCell ref="B89:AE89"/>
    <mergeCell ref="AC88:AE88"/>
    <mergeCell ref="AC85:AE85"/>
    <mergeCell ref="Z85:AB85"/>
    <mergeCell ref="AC86:AE86"/>
    <mergeCell ref="Z86:AB86"/>
    <mergeCell ref="AC87:AE87"/>
    <mergeCell ref="Z87:AB87"/>
    <mergeCell ref="Q85:X85"/>
    <mergeCell ref="Z88:AB88"/>
    <mergeCell ref="B106:AE106"/>
    <mergeCell ref="B101:AE101"/>
    <mergeCell ref="B102:AE102"/>
    <mergeCell ref="B103:AE103"/>
    <mergeCell ref="B104:AE104"/>
    <mergeCell ref="B95:AE95"/>
    <mergeCell ref="B96:AE96"/>
    <mergeCell ref="B97:AE97"/>
    <mergeCell ref="B98:AE98"/>
    <mergeCell ref="B99:AE99"/>
    <mergeCell ref="B100:AE100"/>
    <mergeCell ref="R71:AE71"/>
    <mergeCell ref="F72:P72"/>
    <mergeCell ref="W72:AE72"/>
    <mergeCell ref="F64:L64"/>
    <mergeCell ref="AA64:AE64"/>
    <mergeCell ref="F65:L65"/>
    <mergeCell ref="AA65:AE65"/>
    <mergeCell ref="K66:L66"/>
    <mergeCell ref="T66:U66"/>
    <mergeCell ref="AD66:AE66"/>
    <mergeCell ref="T67:U67"/>
    <mergeCell ref="AD67:AE67"/>
    <mergeCell ref="K68:L68"/>
    <mergeCell ref="T68:U68"/>
    <mergeCell ref="B71:O71"/>
    <mergeCell ref="K69:L69"/>
    <mergeCell ref="T69:U69"/>
    <mergeCell ref="B61:AE61"/>
    <mergeCell ref="B62:AE62"/>
    <mergeCell ref="F63:L63"/>
    <mergeCell ref="B57:AE57"/>
    <mergeCell ref="B58:AE58"/>
    <mergeCell ref="G59:K59"/>
    <mergeCell ref="S59:AE59"/>
    <mergeCell ref="G60:K60"/>
    <mergeCell ref="O60:P60"/>
    <mergeCell ref="U60:V60"/>
    <mergeCell ref="AB63:AC63"/>
    <mergeCell ref="Q63:AA63"/>
    <mergeCell ref="AD63:AE63"/>
    <mergeCell ref="B52:AE52"/>
    <mergeCell ref="B54:AE54"/>
    <mergeCell ref="H55:P55"/>
    <mergeCell ref="AC55:AD55"/>
    <mergeCell ref="H56:P56"/>
    <mergeCell ref="G50:K50"/>
    <mergeCell ref="O50:P50"/>
    <mergeCell ref="U50:AE50"/>
    <mergeCell ref="G51:K51"/>
    <mergeCell ref="O51:P51"/>
    <mergeCell ref="U51:AE51"/>
    <mergeCell ref="B53:AE53"/>
    <mergeCell ref="G48:K48"/>
    <mergeCell ref="O48:V48"/>
    <mergeCell ref="AA48:AE48"/>
    <mergeCell ref="G49:K49"/>
    <mergeCell ref="O49:P49"/>
    <mergeCell ref="G44:K44"/>
    <mergeCell ref="T44:U44"/>
    <mergeCell ref="AC44:AD44"/>
    <mergeCell ref="J45:K45"/>
    <mergeCell ref="T45:U45"/>
    <mergeCell ref="AC45:AD45"/>
    <mergeCell ref="AC46:AD46"/>
    <mergeCell ref="B46:V46"/>
    <mergeCell ref="B107:AE107"/>
    <mergeCell ref="U1:AE1"/>
    <mergeCell ref="U2:AE2"/>
    <mergeCell ref="B10:AE10"/>
    <mergeCell ref="D5:F6"/>
    <mergeCell ref="G5:N6"/>
    <mergeCell ref="D7:F8"/>
    <mergeCell ref="G7:N8"/>
    <mergeCell ref="D3:F4"/>
    <mergeCell ref="G3:N4"/>
    <mergeCell ref="B14:F14"/>
    <mergeCell ref="G14:K14"/>
    <mergeCell ref="R14:V14"/>
    <mergeCell ref="O30:Y30"/>
    <mergeCell ref="G18:H18"/>
    <mergeCell ref="M18:N18"/>
    <mergeCell ref="G19:H19"/>
    <mergeCell ref="G25:H25"/>
    <mergeCell ref="V29:W29"/>
    <mergeCell ref="O29:U29"/>
    <mergeCell ref="R39:S39"/>
    <mergeCell ref="AC39:AD39"/>
    <mergeCell ref="G40:H40"/>
    <mergeCell ref="B47:AE47"/>
    <mergeCell ref="X3:AE3"/>
    <mergeCell ref="B26:AE26"/>
    <mergeCell ref="X4:AE4"/>
    <mergeCell ref="X5:AE5"/>
    <mergeCell ref="X6:AE6"/>
    <mergeCell ref="X7:AE8"/>
    <mergeCell ref="O25:S25"/>
    <mergeCell ref="B27:AE27"/>
    <mergeCell ref="X29:AE29"/>
    <mergeCell ref="G21:H21"/>
    <mergeCell ref="X21:Y21"/>
    <mergeCell ref="G22:P22"/>
    <mergeCell ref="R22:S22"/>
    <mergeCell ref="T22:AD22"/>
    <mergeCell ref="G17:H17"/>
    <mergeCell ref="G24:M24"/>
    <mergeCell ref="T24:Y24"/>
    <mergeCell ref="K25:M25"/>
    <mergeCell ref="AA21:AE21"/>
    <mergeCell ref="B38:AE38"/>
    <mergeCell ref="R41:S41"/>
    <mergeCell ref="AC41:AD41"/>
    <mergeCell ref="B42:AE42"/>
    <mergeCell ref="G43:P43"/>
    <mergeCell ref="V43:AE43"/>
    <mergeCell ref="G39:H39"/>
    <mergeCell ref="G11:K11"/>
    <mergeCell ref="R11:V11"/>
    <mergeCell ref="AC11:AD11"/>
    <mergeCell ref="G12:K12"/>
    <mergeCell ref="AC12:AD12"/>
    <mergeCell ref="G13:AE13"/>
    <mergeCell ref="R12:V12"/>
    <mergeCell ref="R40:S40"/>
    <mergeCell ref="AC40:AD40"/>
    <mergeCell ref="J28:AE28"/>
    <mergeCell ref="B108:AE108"/>
    <mergeCell ref="B109:AE109"/>
    <mergeCell ref="B110:AE110"/>
    <mergeCell ref="H76:L76"/>
    <mergeCell ref="B76:F76"/>
    <mergeCell ref="Q84:R84"/>
    <mergeCell ref="S84:AE84"/>
    <mergeCell ref="L82:M82"/>
    <mergeCell ref="B31:AE31"/>
    <mergeCell ref="B32:AE32"/>
    <mergeCell ref="G33:K33"/>
    <mergeCell ref="R33:V33"/>
    <mergeCell ref="AC33:AD33"/>
    <mergeCell ref="G34:P34"/>
    <mergeCell ref="W34:AE34"/>
    <mergeCell ref="R35:S35"/>
    <mergeCell ref="G36:H36"/>
    <mergeCell ref="AB35:AE35"/>
    <mergeCell ref="T35:U35"/>
    <mergeCell ref="G41:H41"/>
    <mergeCell ref="G35:H35"/>
    <mergeCell ref="R36:V36"/>
    <mergeCell ref="G37:H37"/>
    <mergeCell ref="R37:AE37"/>
  </mergeCells>
  <conditionalFormatting sqref="W34:AE34">
    <cfRule type="expression" dxfId="116" priority="62">
      <formula>$AC$33="ANO"</formula>
    </cfRule>
  </conditionalFormatting>
  <conditionalFormatting sqref="AC33:AD33">
    <cfRule type="expression" dxfId="115" priority="61">
      <formula>$R$33="Frekvenční měnič"</formula>
    </cfRule>
  </conditionalFormatting>
  <conditionalFormatting sqref="R37:AE37">
    <cfRule type="expression" dxfId="114" priority="60">
      <formula>$G$37="ANO"</formula>
    </cfRule>
  </conditionalFormatting>
  <conditionalFormatting sqref="T35:U35">
    <cfRule type="expression" dxfId="113" priority="59">
      <formula>$R$35="ANO"</formula>
    </cfRule>
  </conditionalFormatting>
  <conditionalFormatting sqref="V35">
    <cfRule type="expression" dxfId="112" priority="58">
      <formula>$R$35="ANO"</formula>
    </cfRule>
  </conditionalFormatting>
  <conditionalFormatting sqref="T22:AD22">
    <cfRule type="expression" dxfId="111" priority="57">
      <formula>$G$22="Jiné"</formula>
    </cfRule>
  </conditionalFormatting>
  <conditionalFormatting sqref="X29:AE29">
    <cfRule type="expression" dxfId="110" priority="54">
      <formula>$O$29="Jiné"</formula>
    </cfRule>
  </conditionalFormatting>
  <conditionalFormatting sqref="T45:U45">
    <cfRule type="expression" dxfId="109" priority="52">
      <formula>$J$45="ANO"</formula>
    </cfRule>
    <cfRule type="expression" dxfId="108" priority="53">
      <formula>$J$45="Příprava"</formula>
    </cfRule>
  </conditionalFormatting>
  <conditionalFormatting sqref="V45">
    <cfRule type="expression" dxfId="107" priority="50">
      <formula>$J$45="Příprava"</formula>
    </cfRule>
    <cfRule type="expression" dxfId="106" priority="51">
      <formula>$J$45="ANO"</formula>
    </cfRule>
  </conditionalFormatting>
  <conditionalFormatting sqref="O50:P50 U50:AE50">
    <cfRule type="expression" dxfId="105" priority="48">
      <formula>$G$50="Fotobuňka"</formula>
    </cfRule>
    <cfRule type="expression" dxfId="104" priority="49">
      <formula>$G$50="Fotozávora"</formula>
    </cfRule>
  </conditionalFormatting>
  <conditionalFormatting sqref="Q50">
    <cfRule type="expression" dxfId="103" priority="46">
      <formula>$G$50="Fotozávora"</formula>
    </cfRule>
    <cfRule type="expression" dxfId="102" priority="47">
      <formula>$G$50="Fotobuňka"</formula>
    </cfRule>
  </conditionalFormatting>
  <conditionalFormatting sqref="O51:P51 U51:AE51">
    <cfRule type="expression" dxfId="101" priority="44">
      <formula>$G$51="Odkláněcí magnet"</formula>
    </cfRule>
  </conditionalFormatting>
  <conditionalFormatting sqref="Q51">
    <cfRule type="expression" dxfId="100" priority="43">
      <formula>$G$51="Odkláněcí magnet"</formula>
    </cfRule>
  </conditionalFormatting>
  <conditionalFormatting sqref="U60:V60 O60:P60">
    <cfRule type="expression" dxfId="99" priority="40">
      <formula>$G$60="Tlačítkem"</formula>
    </cfRule>
  </conditionalFormatting>
  <conditionalFormatting sqref="O60">
    <cfRule type="expression" dxfId="98" priority="39">
      <formula>$G$60="Při poruše výtahu"</formula>
    </cfRule>
    <cfRule type="expression" dxfId="97" priority="41">
      <formula>$G$60="S osvětlením kabiny"</formula>
    </cfRule>
  </conditionalFormatting>
  <conditionalFormatting sqref="Q60 W60">
    <cfRule type="expression" dxfId="96" priority="38">
      <formula>$G$60="Tlačítkem"</formula>
    </cfRule>
  </conditionalFormatting>
  <conditionalFormatting sqref="Q60">
    <cfRule type="expression" dxfId="95" priority="36">
      <formula>$G$60="Při poruše výtahu"</formula>
    </cfRule>
    <cfRule type="expression" dxfId="94" priority="37">
      <formula>$G$60="S osvětlením kabiny"</formula>
    </cfRule>
  </conditionalFormatting>
  <conditionalFormatting sqref="T66:U66">
    <cfRule type="expression" dxfId="93" priority="35">
      <formula>$G$33="Synchronní"</formula>
    </cfRule>
  </conditionalFormatting>
  <conditionalFormatting sqref="P75">
    <cfRule type="expression" dxfId="92" priority="4">
      <formula>$H$75="Pouze vybavení"</formula>
    </cfRule>
    <cfRule type="expression" dxfId="91" priority="31">
      <formula>$H$75="Vybavení+nahození"</formula>
    </cfRule>
    <cfRule type="expression" dxfId="90" priority="32">
      <formula>$H$75="Pouze nahození"</formula>
    </cfRule>
  </conditionalFormatting>
  <conditionalFormatting sqref="O25">
    <cfRule type="expression" dxfId="89" priority="63">
      <formula>$G$25="ANO"</formula>
    </cfRule>
  </conditionalFormatting>
  <conditionalFormatting sqref="Q85">
    <cfRule type="expression" dxfId="88" priority="25">
      <formula>(LEN($G$85)&gt;1)</formula>
    </cfRule>
  </conditionalFormatting>
  <conditionalFormatting sqref="Q86">
    <cfRule type="expression" dxfId="87" priority="24">
      <formula>(LEN($G$86)&gt;1)</formula>
    </cfRule>
  </conditionalFormatting>
  <conditionalFormatting sqref="Q87">
    <cfRule type="expression" dxfId="86" priority="23">
      <formula>(LEN($G$87)&gt;1)</formula>
    </cfRule>
  </conditionalFormatting>
  <conditionalFormatting sqref="Q88">
    <cfRule type="expression" dxfId="85" priority="22">
      <formula>(LEN($G$88)&gt;1)</formula>
    </cfRule>
  </conditionalFormatting>
  <conditionalFormatting sqref="AC85">
    <cfRule type="expression" dxfId="84" priority="64">
      <formula>(LEN($Z$85)&gt;1)</formula>
    </cfRule>
  </conditionalFormatting>
  <conditionalFormatting sqref="AC86">
    <cfRule type="expression" dxfId="83" priority="65">
      <formula>(LEN($Z$86)&gt;1)</formula>
    </cfRule>
  </conditionalFormatting>
  <conditionalFormatting sqref="AC87">
    <cfRule type="expression" dxfId="82" priority="66">
      <formula>(LEN($Z$87)&gt;1)</formula>
    </cfRule>
  </conditionalFormatting>
  <conditionalFormatting sqref="AC88">
    <cfRule type="expression" dxfId="81" priority="67">
      <formula>(LEN($Z$88)&gt;1)</formula>
    </cfRule>
  </conditionalFormatting>
  <conditionalFormatting sqref="B43:AE46">
    <cfRule type="expression" dxfId="80" priority="12">
      <formula>$G$11="Bubnový"</formula>
    </cfRule>
    <cfRule type="expression" dxfId="79" priority="13">
      <formula>$G$11="Řetězový"</formula>
    </cfRule>
    <cfRule type="expression" dxfId="78" priority="14">
      <formula>$G$11="Lanový"</formula>
    </cfRule>
  </conditionalFormatting>
  <conditionalFormatting sqref="B33:AE37">
    <cfRule type="expression" dxfId="77" priority="11">
      <formula>$G$11="Hydraulický"</formula>
    </cfRule>
  </conditionalFormatting>
  <conditionalFormatting sqref="S84:AE84">
    <cfRule type="expression" dxfId="76" priority="5">
      <formula>$H$84="Jiná"</formula>
    </cfRule>
  </conditionalFormatting>
  <conditionalFormatting sqref="N75">
    <cfRule type="expression" dxfId="75" priority="3">
      <formula>$H$75="Pouze vybavení"</formula>
    </cfRule>
    <cfRule type="expression" dxfId="74" priority="33">
      <formula>$H$75="Pouze nahození"</formula>
    </cfRule>
    <cfRule type="expression" dxfId="73" priority="34">
      <formula>$H$75="Vybavení+nahození"</formula>
    </cfRule>
  </conditionalFormatting>
  <conditionalFormatting sqref="T69:U69">
    <cfRule type="expression" dxfId="72" priority="2">
      <formula>$K$69="ANO"</formula>
    </cfRule>
  </conditionalFormatting>
  <conditionalFormatting sqref="AI64:AV70">
    <cfRule type="expression" dxfId="71" priority="1">
      <formula>$K$69="ANO"</formula>
    </cfRule>
  </conditionalFormatting>
  <dataValidations count="40">
    <dataValidation type="list" allowBlank="1" showInputMessage="1" showErrorMessage="1" sqref="H56:P56">
      <formula1>"NE,Ve všech stanicích,V nejnižší stanici,Ve všech kromě nejnižší stanice,Ve všech kromě nejvyšší stanice"</formula1>
    </dataValidation>
    <dataValidation type="list" allowBlank="1" showInputMessage="1" showErrorMessage="1" sqref="H55:P55">
      <formula1>"Ruční,Automatické- unášené klecovými,Svislé posuvné bariéry"</formula1>
    </dataValidation>
    <dataValidation type="list" allowBlank="1" showInputMessage="1" showErrorMessage="1" sqref="O29:U29">
      <formula1>"NE,Jednotka GERWALL UCM-100,Jednotka NPK,Jednotka D-BOX,Certifikovaná brzda,Hydraulická jednotka SMS,Jiné"</formula1>
    </dataValidation>
    <dataValidation type="list" allowBlank="1" showInputMessage="1" showErrorMessage="1" sqref="R11:V11">
      <formula1>"Osobní,Nákladní,Evakuační,Invalidní,Jídelní,Plošina,Nůžková plošina"</formula1>
    </dataValidation>
    <dataValidation type="list" allowBlank="1" showInputMessage="1" showErrorMessage="1" sqref="T40 Q60 Q49:Q51 V44:V45 K73 Y73 V35 I35 P75">
      <formula1>"VAC,VDC"</formula1>
    </dataValidation>
    <dataValidation type="list" allowBlank="1" showInputMessage="1" showErrorMessage="1" sqref="F65">
      <formula1>"Na pravo,Na levo,Nezáleží"</formula1>
    </dataValidation>
    <dataValidation type="list" allowBlank="1" showInputMessage="1" showErrorMessage="1" sqref="T24">
      <formula1>"NE,Zákaz souběžných jízd"</formula1>
    </dataValidation>
    <dataValidation type="list" allowBlank="1" showInputMessage="1" showErrorMessage="1" sqref="R12">
      <formula1>"Nad šachtou,Vedle šachty,Bez strojovny"</formula1>
    </dataValidation>
    <dataValidation type="list" allowBlank="1" showInputMessage="1" showErrorMessage="1" sqref="AA64">
      <formula1>"Na víku rozvaděče,V rozvaděči,Bez kontrolky"</formula1>
    </dataValidation>
    <dataValidation type="list" allowBlank="1" showInputMessage="1" showErrorMessage="1" sqref="G60:K60">
      <formula1>"NE,S osvětlením klece,Tlačítkem,Při poruše výtahu"</formula1>
    </dataValidation>
    <dataValidation type="list" allowBlank="1" showInputMessage="1" showErrorMessage="1" sqref="G59:K59">
      <formula1>"12 VDC,24 VDC,230 VAC,NE,Jiné viz. poznámky"</formula1>
    </dataValidation>
    <dataValidation type="list" allowBlank="1" showInputMessage="1" showErrorMessage="1" sqref="G50:K50">
      <formula1>"Fotozávora,Fotobuňka,NE"</formula1>
    </dataValidation>
    <dataValidation type="list" allowBlank="1" showInputMessage="1" showErrorMessage="1" sqref="G49:K49">
      <formula1>"Jednopovelové,Dvoupovelové"</formula1>
    </dataValidation>
    <dataValidation type="list" allowBlank="1" showInputMessage="1" showErrorMessage="1" sqref="G48:K48">
      <formula1>"Automatické,Automatické-BUS,Ruční,Výsuvná bariéra,Pouze fotozávora,Žádné"</formula1>
    </dataValidation>
    <dataValidation type="list" allowBlank="1" showInputMessage="1" showErrorMessage="1" sqref="AC45:AD46 G14 R14 G36:H37 AC33:AD33 AC55:AD55 T66:T69 AD66:AD67 AA65 I74 R35:S35 G25 K66:K69 AC79:AC81 L80">
      <formula1>"ANO,NE"</formula1>
    </dataValidation>
    <dataValidation type="list" allowBlank="1" showInputMessage="1" showErrorMessage="1" sqref="G33:K33">
      <formula1>"Asynchronní,Asynchronní 2rychlostní,Synchronní"</formula1>
    </dataValidation>
    <dataValidation type="list" allowBlank="1" showInputMessage="1" showErrorMessage="1" sqref="AC44 J45">
      <formula1>"ANO,NE,Příprava"</formula1>
    </dataValidation>
    <dataValidation type="list" allowBlank="1" showInputMessage="1" showErrorMessage="1" sqref="G12:K12">
      <formula1>"S dopravou osob,Bez dopravy osob,Vstup dle EN 81-31"</formula1>
    </dataValidation>
    <dataValidation type="list" allowBlank="1" showInputMessage="1" showErrorMessage="1" sqref="G11">
      <formula1>"Lanový,Hydraulický,Řetězový,Bubnový"</formula1>
    </dataValidation>
    <dataValidation type="list" allowBlank="1" showInputMessage="1" showErrorMessage="1" sqref="R33 G44">
      <formula1>"Frekvenční měnič,Y/D,Přímý start,Softstart,Kaskádový"</formula1>
    </dataValidation>
    <dataValidation type="list" allowBlank="1" showInputMessage="1" showErrorMessage="1" sqref="F63:L63">
      <formula1>"klasický rozvaděč (nástěnný),bezstrojovnový (stojánový),Dělený: silová-řídicí část,Rozvaděč na plátě"</formula1>
    </dataValidation>
    <dataValidation type="list" allowBlank="1" showInputMessage="1" showErrorMessage="1" sqref="F64:L64">
      <formula1>"Mimo rozvaděč,Uvnitř rozvaděče,Na víku rozvaděče,Na pravém boku rozvaděče,Na levém boku rozvaděče"</formula1>
    </dataValidation>
    <dataValidation type="list" allowBlank="1" showInputMessage="1" showErrorMessage="1" sqref="G13">
      <formula1>$BF$1:$BF$5</formula1>
    </dataValidation>
    <dataValidation type="list" allowBlank="1" showInputMessage="1" showErrorMessage="1" sqref="G51:K51">
      <formula1>"NE,Odkláněcí magnet,Pevný klín"</formula1>
    </dataValidation>
    <dataValidation type="list" allowBlank="1" showInputMessage="1" showErrorMessage="1" sqref="H75:L75">
      <formula1>"NE,Vybavení+nahození,Pouze nahození,Pouze vybavení"</formula1>
    </dataValidation>
    <dataValidation type="list" allowBlank="1" showInputMessage="1" showErrorMessage="1" sqref="O30:Y30">
      <formula1>$BF$11:$BF$19</formula1>
    </dataValidation>
    <dataValidation type="list" allowBlank="1" showInputMessage="1" showErrorMessage="1" sqref="R36">
      <formula1>"Mech. odbrždění,Elektrické odbrždění"</formula1>
    </dataValidation>
    <dataValidation type="list" allowBlank="1" showInputMessage="1" showErrorMessage="1" sqref="AB35:AE35">
      <formula1>"Sériové,Paralelní"</formula1>
    </dataValidation>
    <dataValidation type="list" allowBlank="1" showInputMessage="1" showErrorMessage="1" sqref="G22:P22">
      <formula1>"Ve strojovně nad šachtou,Ve strojovně vedle šachty dole,Ve strojovně vedle šachty nahoře,Na chodbě vedle šachty nejvyšší stanice,Na chodbě vedle šachty nejnižší stanice,Jiné"</formula1>
    </dataValidation>
    <dataValidation type="list" allowBlank="1" showInputMessage="1" showErrorMessage="1" sqref="Q85:Q88">
      <formula1>"Dallas,RFID,FAB klíč vyjmut ve vypnuté poloze,FAB klíč vyjmut v obou polohách,FAB klíč s návratem do 0 polohy,Otočný spínač,Softwarově,Jiná"</formula1>
    </dataValidation>
    <dataValidation type="list" allowBlank="1" showInputMessage="1" showErrorMessage="1" sqref="S59:AE59">
      <formula1>"1 z hlavních svítidel 230VAC z UPS nebo střídače,1 z hlavních svítidel 12VDC,1 z hlavních svítidel 24VDC,Externí svítidlo 12V DC do výkonu 7W,Externí svítidlo 12V DC nad výkon 7W,Externí svítidlo 230VAC z UPS nebo střídače"</formula1>
    </dataValidation>
    <dataValidation type="list" allowBlank="1" showInputMessage="1" showErrorMessage="1" sqref="G19:H19">
      <formula1>$P$18:$W$18</formula1>
    </dataValidation>
    <dataValidation type="list" allowBlank="1" showInputMessage="1" showErrorMessage="1" sqref="L81:M83">
      <formula1>$P$18:$AD$18</formula1>
    </dataValidation>
    <dataValidation type="list" allowBlank="1" showInputMessage="1" showErrorMessage="1" sqref="H84:O84">
      <formula1>"Displeje všude,Displej + směrové šipky,Směrové šipky všude,Displej + signálka v jízdě,Signálka v jízdě všude,Bez signalizace,Jiná"</formula1>
    </dataValidation>
    <dataValidation type="list" allowBlank="1" showInputMessage="1" showErrorMessage="1" sqref="J79:O79">
      <formula1>"Na kleci,V šachtě,Ve strojovně"</formula1>
    </dataValidation>
    <dataValidation type="list" allowBlank="1" showInputMessage="1" showErrorMessage="1" sqref="W74:AB74">
      <formula1>"Klec,Strojovna,Šachta,Součást agregátu"</formula1>
    </dataValidation>
    <dataValidation type="list" allowBlank="1" showInputMessage="1" showErrorMessage="1" sqref="G85:O88">
      <formula1>"Blokace klecové volby,Blokace šachetní volby,Dveře STOP,Evakuace,Nemocniční režim,Přepínač řízení,Řidič,Odstavení výtahu,Požár,Jiná"</formula1>
    </dataValidation>
    <dataValidation operator="greaterThan" allowBlank="1" showInputMessage="1" showErrorMessage="1" sqref="O25:S25"/>
    <dataValidation type="list" allowBlank="1" showInputMessage="1" showErrorMessage="1" sqref="H76:L76">
      <formula1>"Strojovna,Šachta,Klec"</formula1>
    </dataValidation>
    <dataValidation type="list" allowBlank="1" showInputMessage="1" showErrorMessage="1" sqref="G24:M24">
      <formula1>"Jednoduché,Duplex,Sběr dolů,Sběr nahoru,Obousměrné (simplex),Pouze vnější bez dopr. osob"</formula1>
    </dataValidation>
  </dataValidations>
  <printOptions horizontalCentered="1"/>
  <pageMargins left="0.23622047244094491" right="0.23622047244094491" top="0.51181102362204722" bottom="0.51181102362204722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54A6AD"/>
    <pageSetUpPr fitToPage="1"/>
  </sheetPr>
  <dimension ref="A1:BZ193"/>
  <sheetViews>
    <sheetView showGridLines="0" zoomScaleNormal="100" zoomScaleSheetLayoutView="110" workbookViewId="0">
      <selection activeCell="U6" sqref="U6:Y6"/>
    </sheetView>
  </sheetViews>
  <sheetFormatPr defaultRowHeight="15" x14ac:dyDescent="0.25"/>
  <cols>
    <col min="1" max="1" width="8" style="79" customWidth="1"/>
    <col min="2" max="2" width="5" customWidth="1"/>
    <col min="3" max="26" width="5.140625" customWidth="1"/>
  </cols>
  <sheetData>
    <row r="1" spans="1:78" ht="11.1" customHeight="1" x14ac:dyDescent="0.35">
      <c r="B1" s="652" t="s">
        <v>280</v>
      </c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</row>
    <row r="2" spans="1:78" ht="18" customHeight="1" thickBot="1" x14ac:dyDescent="0.4"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100"/>
      <c r="R2" s="243" t="s">
        <v>273</v>
      </c>
      <c r="S2" s="100"/>
      <c r="T2" s="100"/>
      <c r="U2" s="563"/>
      <c r="V2" s="564"/>
      <c r="W2" s="564"/>
      <c r="X2" s="564"/>
      <c r="Y2" s="565"/>
      <c r="Z2" s="325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</row>
    <row r="3" spans="1:78" ht="18" customHeight="1" thickBot="1" x14ac:dyDescent="0.3">
      <c r="B3" s="98"/>
      <c r="C3" s="580" t="s">
        <v>5</v>
      </c>
      <c r="D3" s="580"/>
      <c r="E3" s="580"/>
      <c r="F3" s="580"/>
      <c r="G3" s="575">
        <f>'Dotazník rozvaděč'!G3</f>
        <v>0</v>
      </c>
      <c r="H3" s="575"/>
      <c r="I3" s="575"/>
      <c r="J3" s="575"/>
      <c r="K3" s="575"/>
      <c r="L3" s="575"/>
      <c r="M3" s="575"/>
      <c r="N3" s="298"/>
      <c r="O3" s="20"/>
      <c r="Q3" s="99"/>
      <c r="R3" s="243" t="s">
        <v>12</v>
      </c>
      <c r="T3" s="326"/>
      <c r="U3" s="563"/>
      <c r="V3" s="564"/>
      <c r="W3" s="564"/>
      <c r="X3" s="564"/>
      <c r="Y3" s="565"/>
      <c r="Z3" s="5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</row>
    <row r="4" spans="1:78" ht="18" customHeight="1" thickTop="1" thickBot="1" x14ac:dyDescent="0.3">
      <c r="B4" s="98"/>
      <c r="C4" s="580" t="s">
        <v>101</v>
      </c>
      <c r="D4" s="580"/>
      <c r="E4" s="580"/>
      <c r="F4" s="580"/>
      <c r="G4" s="576">
        <f>'Dotazník rozvaděč'!X6</f>
        <v>0</v>
      </c>
      <c r="H4" s="576"/>
      <c r="I4" s="576"/>
      <c r="J4" s="576"/>
      <c r="K4" s="576"/>
      <c r="L4" s="576"/>
      <c r="M4" s="576"/>
      <c r="N4" s="20"/>
      <c r="O4" s="20"/>
      <c r="Q4" s="99"/>
      <c r="R4" s="243" t="s">
        <v>18</v>
      </c>
      <c r="T4" s="326"/>
      <c r="U4" s="566"/>
      <c r="V4" s="567"/>
      <c r="W4" s="567"/>
      <c r="X4" s="567"/>
      <c r="Y4" s="568"/>
      <c r="Z4" s="5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</row>
    <row r="5" spans="1:78" ht="18" customHeight="1" thickTop="1" thickBot="1" x14ac:dyDescent="0.3">
      <c r="B5" s="98"/>
      <c r="C5" s="580" t="s">
        <v>10</v>
      </c>
      <c r="D5" s="580"/>
      <c r="E5" s="580"/>
      <c r="F5" s="580"/>
      <c r="G5" s="577">
        <f>'Dotazník rozvaděč'!X7</f>
        <v>0</v>
      </c>
      <c r="H5" s="577"/>
      <c r="I5" s="577"/>
      <c r="J5" s="577"/>
      <c r="K5" s="577"/>
      <c r="L5" s="577"/>
      <c r="M5" s="577"/>
      <c r="N5" s="298"/>
      <c r="O5" s="20"/>
      <c r="Q5" s="99"/>
      <c r="R5" s="243" t="s">
        <v>83</v>
      </c>
      <c r="T5" s="326"/>
      <c r="U5" s="569"/>
      <c r="V5" s="570"/>
      <c r="W5" s="570"/>
      <c r="X5" s="570"/>
      <c r="Y5" s="571"/>
      <c r="Z5" s="5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</row>
    <row r="6" spans="1:78" ht="18" customHeight="1" thickTop="1" thickBot="1" x14ac:dyDescent="0.3">
      <c r="B6" s="98"/>
      <c r="C6" s="580" t="s">
        <v>6</v>
      </c>
      <c r="D6" s="580"/>
      <c r="E6" s="580"/>
      <c r="F6" s="580"/>
      <c r="G6" s="578">
        <f>'Dotazník rozvaděč'!X3</f>
        <v>0</v>
      </c>
      <c r="H6" s="578"/>
      <c r="I6" s="578"/>
      <c r="J6" s="578"/>
      <c r="K6" s="578"/>
      <c r="L6" s="578"/>
      <c r="M6" s="578"/>
      <c r="N6" s="300"/>
      <c r="O6" s="298"/>
      <c r="Q6" s="99"/>
      <c r="R6" s="243" t="s">
        <v>84</v>
      </c>
      <c r="T6" s="326"/>
      <c r="U6" s="569">
        <v>2023</v>
      </c>
      <c r="V6" s="570"/>
      <c r="W6" s="570"/>
      <c r="X6" s="570"/>
      <c r="Y6" s="571"/>
      <c r="Z6" s="5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</row>
    <row r="7" spans="1:78" ht="18" customHeight="1" thickTop="1" thickBot="1" x14ac:dyDescent="0.3">
      <c r="B7" s="98"/>
      <c r="C7" s="587" t="s">
        <v>102</v>
      </c>
      <c r="D7" s="587"/>
      <c r="E7" s="587"/>
      <c r="F7" s="587"/>
      <c r="G7" s="579">
        <f>'Dotazník rozvaděč'!X5</f>
        <v>0</v>
      </c>
      <c r="H7" s="579"/>
      <c r="I7" s="579"/>
      <c r="J7" s="579"/>
      <c r="K7" s="579"/>
      <c r="L7" s="579"/>
      <c r="M7" s="579"/>
      <c r="N7" s="299"/>
      <c r="O7" s="76"/>
      <c r="P7" s="97"/>
      <c r="Q7" s="16"/>
      <c r="R7" s="324" t="s">
        <v>103</v>
      </c>
      <c r="S7" s="324"/>
      <c r="T7" s="327"/>
      <c r="U7" s="572"/>
      <c r="V7" s="573"/>
      <c r="W7" s="573"/>
      <c r="X7" s="573"/>
      <c r="Y7" s="574"/>
      <c r="Z7" s="5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</row>
    <row r="8" spans="1:78" ht="5.25" customHeight="1" thickTop="1" x14ac:dyDescent="0.25">
      <c r="B8" s="301"/>
      <c r="C8" s="301"/>
      <c r="D8" s="301"/>
      <c r="E8" s="301"/>
      <c r="F8" s="30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</row>
    <row r="9" spans="1:78" ht="15" customHeight="1" x14ac:dyDescent="0.25">
      <c r="B9" s="29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</row>
    <row r="10" spans="1:78" s="125" customFormat="1" ht="15" customHeight="1" thickBot="1" x14ac:dyDescent="0.3">
      <c r="A10" s="295"/>
      <c r="C10" s="17" t="s">
        <v>25</v>
      </c>
      <c r="D10" s="50"/>
      <c r="E10" s="293"/>
      <c r="F10" s="316">
        <f>'Dotazník rozvaděč'!G17</f>
        <v>0</v>
      </c>
      <c r="G10" s="542" t="s">
        <v>154</v>
      </c>
      <c r="H10" s="542"/>
      <c r="I10" s="542"/>
      <c r="J10" s="543"/>
      <c r="K10" s="309">
        <f>'Dotazník rozvaděč'!P17</f>
        <v>0</v>
      </c>
      <c r="L10" s="309">
        <f>'Dotazník rozvaděč'!Q17</f>
        <v>0</v>
      </c>
      <c r="M10" s="309">
        <f>'Dotazník rozvaděč'!R17</f>
        <v>0</v>
      </c>
      <c r="N10" s="309">
        <f>'Dotazník rozvaděč'!S17</f>
        <v>0</v>
      </c>
      <c r="O10" s="309">
        <f>'Dotazník rozvaděč'!T17</f>
        <v>0</v>
      </c>
      <c r="P10" s="309">
        <f>'Dotazník rozvaděč'!U17</f>
        <v>0</v>
      </c>
      <c r="Q10" s="309">
        <f>'Dotazník rozvaděč'!V17</f>
        <v>0</v>
      </c>
      <c r="R10" s="309">
        <f>'Dotazník rozvaděč'!W17</f>
        <v>0</v>
      </c>
      <c r="S10" s="309">
        <f>'Dotazník rozvaděč'!X17</f>
        <v>0</v>
      </c>
      <c r="T10" s="309">
        <f>'Dotazník rozvaděč'!Y17</f>
        <v>0</v>
      </c>
      <c r="U10" s="309">
        <f>'Dotazník rozvaděč'!Z17</f>
        <v>0</v>
      </c>
      <c r="V10" s="309">
        <f>'Dotazník rozvaděč'!AA17</f>
        <v>0</v>
      </c>
      <c r="W10" s="309">
        <f>'Dotazník rozvaděč'!AB17</f>
        <v>0</v>
      </c>
      <c r="X10" s="309">
        <f>'Dotazník rozvaděč'!AC17</f>
        <v>0</v>
      </c>
      <c r="Y10" s="309">
        <f>'Dotazník rozvaděč'!AD17</f>
        <v>0</v>
      </c>
      <c r="AA10" s="207"/>
      <c r="AB10" s="207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411"/>
      <c r="BA10" s="411"/>
      <c r="BB10" s="411"/>
      <c r="BC10" s="411"/>
      <c r="BD10" s="411"/>
      <c r="BE10" s="411"/>
      <c r="BF10" s="411"/>
      <c r="BG10" s="411"/>
      <c r="BH10" s="411"/>
      <c r="BI10" s="411"/>
      <c r="BJ10" s="411"/>
      <c r="BK10" s="411"/>
      <c r="BL10" s="411"/>
      <c r="BM10" s="411"/>
      <c r="BN10" s="411"/>
      <c r="BO10" s="411"/>
      <c r="BP10" s="411"/>
      <c r="BQ10" s="411"/>
      <c r="BR10" s="411"/>
      <c r="BS10" s="411"/>
      <c r="BT10" s="411"/>
      <c r="BU10" s="411"/>
      <c r="BV10" s="411"/>
      <c r="BW10" s="411"/>
      <c r="BX10" s="411"/>
      <c r="BY10" s="411"/>
      <c r="BZ10" s="411"/>
    </row>
    <row r="11" spans="1:78" s="125" customFormat="1" ht="15" customHeight="1" thickBot="1" x14ac:dyDescent="0.3">
      <c r="A11" s="123"/>
      <c r="C11" s="17" t="s">
        <v>26</v>
      </c>
      <c r="D11" s="50"/>
      <c r="E11" s="293"/>
      <c r="F11" s="317">
        <f>'Dotazník rozvaděč'!G18</f>
        <v>0</v>
      </c>
      <c r="G11" s="544" t="s">
        <v>150</v>
      </c>
      <c r="H11" s="544"/>
      <c r="I11" s="544"/>
      <c r="J11" s="544"/>
      <c r="K11" s="318" t="str">
        <f>IF(F10&gt;0,1,IF(F10&lt;1," "))</f>
        <v xml:space="preserve"> </v>
      </c>
      <c r="L11" s="318" t="str">
        <f>IF(F10&gt;1,2,IF(F10&lt;2," "))</f>
        <v xml:space="preserve"> </v>
      </c>
      <c r="M11" s="318" t="str">
        <f>IF(F10&gt;2,3,IF(F10&lt;3," "))</f>
        <v xml:space="preserve"> </v>
      </c>
      <c r="N11" s="319" t="str">
        <f>IF(F10&gt;3,4,IF(F10&lt;4," "))</f>
        <v xml:space="preserve"> </v>
      </c>
      <c r="O11" s="318" t="str">
        <f>IF(F10&gt;4,5,IF(F10&lt;5," "))</f>
        <v xml:space="preserve"> </v>
      </c>
      <c r="P11" s="318" t="str">
        <f>IF(F10&gt;5,6,IF(F10&lt;6," "))</f>
        <v xml:space="preserve"> </v>
      </c>
      <c r="Q11" s="318" t="str">
        <f>IF(F10&gt;6,7,IF(F10&lt;7," "))</f>
        <v xml:space="preserve"> </v>
      </c>
      <c r="R11" s="318" t="str">
        <f>IF(F10&gt;7,8,IF(F10&lt;8," "))</f>
        <v xml:space="preserve"> </v>
      </c>
      <c r="S11" s="318" t="str">
        <f>IF(F10&gt;8,9,IF(F10&lt;9," "))</f>
        <v xml:space="preserve"> </v>
      </c>
      <c r="T11" s="318" t="str">
        <f>IF(F10&gt;9,10,IF(F10&lt;10," "))</f>
        <v xml:space="preserve"> </v>
      </c>
      <c r="U11" s="318" t="str">
        <f>IF(F10&gt;10,11,IF(F10&lt;11," "))</f>
        <v xml:space="preserve"> </v>
      </c>
      <c r="V11" s="318" t="str">
        <f>IF(F10&gt;11,12,IF(F10&lt;12," "))</f>
        <v xml:space="preserve"> </v>
      </c>
      <c r="W11" s="251" t="str">
        <f>IF(F10&gt;12,13,IF(F10&lt;13," "))</f>
        <v xml:space="preserve"> </v>
      </c>
      <c r="X11" s="251" t="str">
        <f>IF(F10&gt;13,14,IF(F10&lt;14," "))</f>
        <v xml:space="preserve"> </v>
      </c>
      <c r="Y11" s="251" t="str">
        <f>IF(F10&gt;14,15,IF(F10&lt;15," "))</f>
        <v xml:space="preserve"> </v>
      </c>
      <c r="AA11" s="207"/>
      <c r="AB11" s="207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411"/>
      <c r="BA11" s="411"/>
      <c r="BB11" s="411"/>
      <c r="BC11" s="411"/>
      <c r="BD11" s="411"/>
      <c r="BE11" s="411"/>
      <c r="BF11" s="411"/>
      <c r="BG11" s="411"/>
      <c r="BH11" s="411"/>
      <c r="BI11" s="411"/>
      <c r="BJ11" s="411"/>
      <c r="BK11" s="411"/>
      <c r="BL11" s="411"/>
      <c r="BM11" s="411"/>
      <c r="BN11" s="411"/>
      <c r="BO11" s="411"/>
      <c r="BP11" s="411"/>
      <c r="BQ11" s="411"/>
      <c r="BR11" s="411"/>
      <c r="BS11" s="411"/>
      <c r="BT11" s="411"/>
      <c r="BU11" s="411"/>
      <c r="BV11" s="411"/>
      <c r="BW11" s="411"/>
      <c r="BX11" s="411"/>
      <c r="BY11" s="411"/>
      <c r="BZ11" s="411"/>
    </row>
    <row r="12" spans="1:78" s="125" customFormat="1" ht="15" customHeight="1" thickBot="1" x14ac:dyDescent="0.3">
      <c r="A12" s="123"/>
      <c r="C12" s="17" t="s">
        <v>27</v>
      </c>
      <c r="D12" s="50"/>
      <c r="E12" s="50"/>
      <c r="F12" s="320">
        <f>'Dotazník rozvaděč'!G19</f>
        <v>0</v>
      </c>
      <c r="G12" s="542" t="s">
        <v>155</v>
      </c>
      <c r="H12" s="542"/>
      <c r="I12" s="542"/>
      <c r="J12" s="543"/>
      <c r="K12" s="309">
        <f>'Dotazník rozvaděč'!P19</f>
        <v>0</v>
      </c>
      <c r="L12" s="309">
        <f>'Dotazník rozvaděč'!Q19</f>
        <v>0</v>
      </c>
      <c r="M12" s="309">
        <f>'Dotazník rozvaděč'!R19</f>
        <v>0</v>
      </c>
      <c r="N12" s="309">
        <f>'Dotazník rozvaděč'!S19</f>
        <v>0</v>
      </c>
      <c r="O12" s="309">
        <f>'Dotazník rozvaděč'!T19</f>
        <v>0</v>
      </c>
      <c r="P12" s="309">
        <f>'Dotazník rozvaděč'!U19</f>
        <v>0</v>
      </c>
      <c r="Q12" s="309">
        <f>'Dotazník rozvaděč'!V19</f>
        <v>0</v>
      </c>
      <c r="R12" s="309">
        <f>'Dotazník rozvaděč'!W19</f>
        <v>0</v>
      </c>
      <c r="S12" s="309">
        <f>'Dotazník rozvaděč'!X19</f>
        <v>0</v>
      </c>
      <c r="T12" s="309">
        <f>'Dotazník rozvaděč'!Y19</f>
        <v>0</v>
      </c>
      <c r="U12" s="309">
        <f>'Dotazník rozvaděč'!Z19</f>
        <v>0</v>
      </c>
      <c r="V12" s="309">
        <f>'Dotazník rozvaděč'!AA19</f>
        <v>0</v>
      </c>
      <c r="W12" s="309">
        <f>'Dotazník rozvaděč'!AB19</f>
        <v>0</v>
      </c>
      <c r="X12" s="309">
        <f>'Dotazník rozvaděč'!AC19</f>
        <v>0</v>
      </c>
      <c r="Y12" s="309">
        <f>'Dotazník rozvaděč'!AD19</f>
        <v>0</v>
      </c>
      <c r="AA12" s="207"/>
      <c r="AB12" s="207"/>
      <c r="AC12" s="202"/>
      <c r="AD12" s="202"/>
      <c r="AE12" s="202"/>
      <c r="AF12" s="203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411"/>
      <c r="BA12" s="411"/>
      <c r="BB12" s="411"/>
      <c r="BC12" s="411"/>
      <c r="BD12" s="411"/>
      <c r="BE12" s="411"/>
      <c r="BF12" s="411"/>
      <c r="BG12" s="411"/>
      <c r="BH12" s="411"/>
      <c r="BI12" s="411"/>
      <c r="BJ12" s="411"/>
      <c r="BK12" s="411"/>
      <c r="BL12" s="411"/>
      <c r="BM12" s="411"/>
      <c r="BN12" s="411"/>
      <c r="BO12" s="411"/>
      <c r="BP12" s="411"/>
      <c r="BQ12" s="411"/>
      <c r="BR12" s="411"/>
      <c r="BS12" s="411"/>
      <c r="BT12" s="411"/>
      <c r="BU12" s="411"/>
      <c r="BV12" s="411"/>
      <c r="BW12" s="411"/>
      <c r="BX12" s="411"/>
      <c r="BY12" s="411"/>
      <c r="BZ12" s="411"/>
    </row>
    <row r="13" spans="1:78" ht="15" customHeight="1" thickTop="1" x14ac:dyDescent="0.25">
      <c r="AA13" s="239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</row>
    <row r="14" spans="1:78" ht="15.75" customHeight="1" x14ac:dyDescent="0.25">
      <c r="C14" s="95"/>
      <c r="D14" s="95"/>
      <c r="E14" s="95"/>
      <c r="F14" s="95"/>
      <c r="G14" s="95"/>
      <c r="H14" s="95"/>
      <c r="I14" s="95"/>
      <c r="J14" s="562" t="s">
        <v>157</v>
      </c>
      <c r="K14" s="562"/>
      <c r="L14" s="562"/>
      <c r="M14" s="562"/>
      <c r="N14" s="562"/>
      <c r="O14" s="562"/>
      <c r="P14" s="562"/>
      <c r="Q14" s="562"/>
      <c r="R14" s="562"/>
      <c r="S14" s="95"/>
      <c r="AA14" s="239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</row>
    <row r="15" spans="1:78" ht="15.75" customHeight="1" x14ac:dyDescent="0.35">
      <c r="G15" s="91"/>
      <c r="H15" s="91"/>
      <c r="I15" s="91"/>
      <c r="J15" s="562"/>
      <c r="K15" s="562"/>
      <c r="L15" s="562"/>
      <c r="M15" s="562"/>
      <c r="N15" s="562"/>
      <c r="O15" s="562"/>
      <c r="P15" s="562"/>
      <c r="Q15" s="562"/>
      <c r="R15" s="562"/>
      <c r="T15" s="556"/>
      <c r="U15" s="557"/>
      <c r="V15" s="557"/>
      <c r="W15" s="557"/>
      <c r="X15" s="557"/>
      <c r="Y15" s="558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</row>
    <row r="16" spans="1:78" ht="15.75" customHeight="1" x14ac:dyDescent="0.35">
      <c r="G16" s="86"/>
      <c r="H16" s="86"/>
      <c r="I16" s="86"/>
      <c r="J16" s="554" t="str">
        <f>IF('Dotazník rozvaděč'!K69="ANO","KONEKTOROVANÝ SYSTÉM !"," ")</f>
        <v xml:space="preserve"> </v>
      </c>
      <c r="K16" s="554"/>
      <c r="L16" s="554"/>
      <c r="M16" s="554"/>
      <c r="N16" s="554"/>
      <c r="O16" s="554"/>
      <c r="P16" s="554"/>
      <c r="Q16" s="554"/>
      <c r="R16" s="554"/>
      <c r="T16" s="585" t="s">
        <v>100</v>
      </c>
      <c r="U16" s="585"/>
      <c r="V16" s="584"/>
      <c r="W16" s="584"/>
      <c r="X16" s="584"/>
      <c r="Y16" s="584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</row>
    <row r="17" spans="3:51" ht="15.75" customHeight="1" x14ac:dyDescent="0.25">
      <c r="G17" s="1"/>
      <c r="H17" s="1"/>
      <c r="I17" s="1"/>
      <c r="J17" s="554"/>
      <c r="K17" s="554"/>
      <c r="L17" s="554"/>
      <c r="M17" s="554"/>
      <c r="N17" s="554"/>
      <c r="O17" s="554"/>
      <c r="P17" s="554"/>
      <c r="Q17" s="554"/>
      <c r="R17" s="554"/>
      <c r="S17" s="1"/>
      <c r="T17" s="1"/>
      <c r="U17" s="1"/>
      <c r="V17" s="1"/>
      <c r="W17" s="14"/>
      <c r="X17" s="5"/>
      <c r="Y17" s="5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</row>
    <row r="18" spans="3:51" x14ac:dyDescent="0.25">
      <c r="C18" s="332" t="s">
        <v>81</v>
      </c>
      <c r="D18" s="333"/>
      <c r="E18" s="333"/>
      <c r="F18" s="333"/>
      <c r="G18" s="559"/>
      <c r="H18" s="560"/>
      <c r="I18" s="560"/>
      <c r="J18" s="561"/>
      <c r="K18" s="13"/>
      <c r="L18" s="6"/>
      <c r="M18" s="6"/>
      <c r="N18" s="1"/>
      <c r="O18" s="1"/>
      <c r="P18" s="332" t="s">
        <v>88</v>
      </c>
      <c r="Q18" s="333"/>
      <c r="R18" s="333"/>
      <c r="S18" s="333"/>
      <c r="T18" s="548"/>
      <c r="U18" s="549"/>
      <c r="V18" s="549"/>
      <c r="W18" s="550"/>
      <c r="X18" s="9"/>
      <c r="Y18" s="9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</row>
    <row r="19" spans="3:51" x14ac:dyDescent="0.25">
      <c r="G19" s="1"/>
      <c r="H19" s="1"/>
      <c r="I19" s="551" t="str">
        <f>IF(G18="Jiný","materiál:"," ")</f>
        <v xml:space="preserve"> </v>
      </c>
      <c r="J19" s="551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</row>
    <row r="20" spans="3:51" x14ac:dyDescent="0.25">
      <c r="C20" s="332" t="s">
        <v>140</v>
      </c>
      <c r="D20" s="333"/>
      <c r="E20" s="333"/>
      <c r="F20" s="333"/>
      <c r="G20" s="559"/>
      <c r="H20" s="560"/>
      <c r="I20" s="560"/>
      <c r="J20" s="561"/>
      <c r="L20" s="1"/>
      <c r="M20" s="1"/>
      <c r="N20" s="1"/>
      <c r="O20" s="1"/>
      <c r="P20" s="334" t="s">
        <v>89</v>
      </c>
      <c r="Q20" s="333"/>
      <c r="R20" s="333"/>
      <c r="S20" s="333"/>
      <c r="T20" s="559"/>
      <c r="U20" s="560"/>
      <c r="V20" s="560"/>
      <c r="W20" s="561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</row>
    <row r="21" spans="3:51" x14ac:dyDescent="0.25"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</row>
    <row r="22" spans="3:51" ht="15.75" x14ac:dyDescent="0.25">
      <c r="C22" s="332" t="s">
        <v>85</v>
      </c>
      <c r="D22" s="333"/>
      <c r="E22" s="333"/>
      <c r="F22" s="333"/>
      <c r="G22" s="559"/>
      <c r="H22" s="560"/>
      <c r="I22" s="560"/>
      <c r="J22" s="561"/>
      <c r="L22" s="591"/>
      <c r="M22" s="591"/>
      <c r="N22" s="591"/>
      <c r="O22" s="1"/>
      <c r="P22" s="336" t="s">
        <v>90</v>
      </c>
      <c r="Q22" s="333"/>
      <c r="R22" s="333"/>
      <c r="S22" s="333"/>
      <c r="T22" s="559"/>
      <c r="U22" s="560"/>
      <c r="V22" s="560"/>
      <c r="W22" s="561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</row>
    <row r="23" spans="3:51" ht="15.75" customHeight="1" x14ac:dyDescent="0.25">
      <c r="G23" s="1"/>
      <c r="H23" s="1"/>
      <c r="I23" s="1"/>
      <c r="J23" s="89" t="str">
        <f>IF(G22="Jiný","typ:"," ")</f>
        <v xml:space="preserve"> </v>
      </c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</row>
    <row r="24" spans="3:51" ht="15.75" x14ac:dyDescent="0.25">
      <c r="C24" s="334" t="s">
        <v>86</v>
      </c>
      <c r="D24" s="333"/>
      <c r="E24" s="333"/>
      <c r="F24" s="333"/>
      <c r="G24" s="559"/>
      <c r="H24" s="560"/>
      <c r="I24" s="560"/>
      <c r="J24" s="561"/>
      <c r="K24" s="13"/>
      <c r="L24" s="10"/>
      <c r="M24" s="10"/>
      <c r="N24" s="12"/>
      <c r="O24" s="1"/>
      <c r="P24" s="208" t="str">
        <f>IF(T18="Kulaté","Plíšky/gravírování:"," ")</f>
        <v xml:space="preserve"> </v>
      </c>
      <c r="Q24" s="1"/>
      <c r="R24" s="1"/>
      <c r="S24" s="1"/>
      <c r="T24" s="592"/>
      <c r="U24" s="592"/>
      <c r="V24" s="592"/>
      <c r="W24" s="592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</row>
    <row r="25" spans="3:51" x14ac:dyDescent="0.25">
      <c r="G25" s="1"/>
      <c r="H25" s="1"/>
      <c r="I25" s="1"/>
      <c r="J25" s="1"/>
      <c r="K25" s="1"/>
      <c r="N25" s="1"/>
      <c r="O25" s="1"/>
      <c r="P25" s="1"/>
      <c r="Q25" s="1"/>
      <c r="R25" s="1"/>
      <c r="S25" s="1"/>
      <c r="T25" s="1"/>
      <c r="U25" s="1"/>
      <c r="V25" s="1"/>
      <c r="W25" s="1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</row>
    <row r="26" spans="3:51" x14ac:dyDescent="0.25">
      <c r="C26" s="334" t="s">
        <v>63</v>
      </c>
      <c r="D26" s="333"/>
      <c r="E26" s="333"/>
      <c r="F26" s="333"/>
      <c r="G26" s="559"/>
      <c r="H26" s="560"/>
      <c r="I26" s="560"/>
      <c r="J26" s="561"/>
      <c r="K26" s="13"/>
      <c r="L26" s="1"/>
      <c r="M26" s="1"/>
      <c r="N26" s="1"/>
      <c r="O26" s="2"/>
      <c r="P26" s="208" t="str">
        <f>IF(T24="Plíšky","Barva plíšků:"," ")</f>
        <v xml:space="preserve"> </v>
      </c>
      <c r="Q26" s="2"/>
      <c r="R26" s="2"/>
      <c r="S26" s="2"/>
      <c r="T26" s="592"/>
      <c r="U26" s="592"/>
      <c r="V26" s="592"/>
      <c r="W26" s="592"/>
      <c r="Z26" s="4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</row>
    <row r="27" spans="3:51" x14ac:dyDescent="0.25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93" t="str">
        <f>IF(T26="Jiná","RAL:"," ")</f>
        <v xml:space="preserve"> </v>
      </c>
      <c r="U27" s="593"/>
      <c r="V27" s="593"/>
      <c r="W27" s="593"/>
      <c r="X27" s="586"/>
      <c r="Y27" s="586"/>
      <c r="Z27" s="586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</row>
    <row r="28" spans="3:51" x14ac:dyDescent="0.25">
      <c r="C28" s="335" t="s">
        <v>104</v>
      </c>
      <c r="D28" s="333"/>
      <c r="E28" s="333"/>
      <c r="F28" s="333"/>
      <c r="G28" s="594">
        <f>'Dotazník rozvaděč'!G25:H25</f>
        <v>0</v>
      </c>
      <c r="H28" s="595"/>
      <c r="I28" s="595"/>
      <c r="J28" s="596"/>
      <c r="K28" s="1"/>
      <c r="L28" s="1"/>
      <c r="M28" s="1"/>
      <c r="N28" s="1"/>
      <c r="O28" s="1"/>
      <c r="P28" s="332" t="s">
        <v>87</v>
      </c>
      <c r="Q28" s="333"/>
      <c r="R28" s="333"/>
      <c r="S28" s="333"/>
      <c r="T28" s="559"/>
      <c r="U28" s="560"/>
      <c r="V28" s="560"/>
      <c r="W28" s="561"/>
      <c r="X28" s="94"/>
      <c r="Y28" s="94"/>
      <c r="Z28" s="94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</row>
    <row r="29" spans="3:51" x14ac:dyDescent="0.25">
      <c r="G29" s="1"/>
      <c r="H29" s="1"/>
      <c r="I29" s="552" t="str">
        <f>IF(G28="ANO","stanice:"," ")</f>
        <v xml:space="preserve"> </v>
      </c>
      <c r="J29" s="552"/>
      <c r="K29" s="588">
        <f>'Dotazník rozvaděč'!O25</f>
        <v>0</v>
      </c>
      <c r="L29" s="588"/>
      <c r="M29" s="588"/>
      <c r="N29" s="588"/>
      <c r="O29" s="588"/>
      <c r="P29" s="588"/>
      <c r="Q29" s="588"/>
      <c r="R29" s="588"/>
      <c r="S29" s="588"/>
      <c r="T29" s="588"/>
      <c r="U29" s="588"/>
      <c r="V29" s="588"/>
      <c r="W29" s="588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</row>
    <row r="30" spans="3:51" x14ac:dyDescent="0.25">
      <c r="C30" s="332" t="s">
        <v>1</v>
      </c>
      <c r="D30" s="333"/>
      <c r="E30" s="333"/>
      <c r="F30" s="333"/>
      <c r="G30" s="559"/>
      <c r="H30" s="560"/>
      <c r="I30" s="560"/>
      <c r="J30" s="561"/>
      <c r="L30" s="1"/>
      <c r="M30" s="1"/>
      <c r="N30" s="1"/>
      <c r="O30" s="1"/>
      <c r="P30" s="332" t="s">
        <v>142</v>
      </c>
      <c r="Q30" s="333"/>
      <c r="R30" s="333"/>
      <c r="S30" s="333"/>
      <c r="T30" s="559"/>
      <c r="U30" s="560"/>
      <c r="V30" s="560"/>
      <c r="W30" s="561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</row>
    <row r="31" spans="3:51" ht="14.45" x14ac:dyDescent="0.3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</row>
    <row r="32" spans="3:51" x14ac:dyDescent="0.25">
      <c r="N32" s="1"/>
      <c r="O32" s="1"/>
      <c r="P32" s="334" t="s">
        <v>91</v>
      </c>
      <c r="Q32" s="333"/>
      <c r="R32" s="333"/>
      <c r="S32" s="333"/>
      <c r="T32" s="559"/>
      <c r="U32" s="560"/>
      <c r="V32" s="560"/>
      <c r="W32" s="561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</row>
    <row r="33" spans="2:51" ht="14.45" x14ac:dyDescent="0.3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X33" s="84"/>
      <c r="Y33" s="84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</row>
    <row r="34" spans="2:51" x14ac:dyDescent="0.25">
      <c r="C34" s="332" t="s">
        <v>141</v>
      </c>
      <c r="D34" s="333"/>
      <c r="E34" s="333"/>
      <c r="F34" s="333"/>
      <c r="G34" s="545">
        <f>'Dotazník rozvaděč'!AD66</f>
        <v>0</v>
      </c>
      <c r="H34" s="546"/>
      <c r="I34" s="546"/>
      <c r="J34" s="546"/>
      <c r="K34" s="546"/>
      <c r="L34" s="547"/>
      <c r="M34" s="296"/>
      <c r="N34" s="1"/>
      <c r="O34" s="1"/>
      <c r="P34" s="334" t="s">
        <v>93</v>
      </c>
      <c r="Q34" s="333"/>
      <c r="R34" s="333"/>
      <c r="S34" s="333"/>
      <c r="T34" s="559"/>
      <c r="U34" s="560"/>
      <c r="V34" s="560"/>
      <c r="W34" s="561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</row>
    <row r="35" spans="2:51" x14ac:dyDescent="0.25"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</row>
    <row r="36" spans="2:51" x14ac:dyDescent="0.25">
      <c r="C36" s="332" t="s">
        <v>143</v>
      </c>
      <c r="D36" s="333"/>
      <c r="E36" s="333"/>
      <c r="F36" s="333"/>
      <c r="G36" s="559"/>
      <c r="H36" s="560"/>
      <c r="I36" s="560"/>
      <c r="J36" s="560"/>
      <c r="K36" s="560"/>
      <c r="L36" s="561"/>
      <c r="N36" s="1"/>
      <c r="O36" s="1"/>
      <c r="P36" s="334" t="s">
        <v>92</v>
      </c>
      <c r="Q36" s="333"/>
      <c r="R36" s="333"/>
      <c r="S36" s="333"/>
      <c r="T36" s="559"/>
      <c r="U36" s="560"/>
      <c r="V36" s="560"/>
      <c r="W36" s="561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7"/>
      <c r="AY36" s="207"/>
    </row>
    <row r="37" spans="2:51" x14ac:dyDescent="0.25">
      <c r="G37" s="582"/>
      <c r="H37" s="582"/>
      <c r="I37" s="582"/>
      <c r="J37" s="582"/>
      <c r="K37" s="582"/>
      <c r="L37" s="582"/>
      <c r="M37" s="285"/>
      <c r="N37" s="1"/>
      <c r="O37" s="1"/>
      <c r="P37" s="1"/>
      <c r="Q37" s="1"/>
      <c r="R37" s="1"/>
      <c r="S37" s="1"/>
      <c r="T37" s="593" t="str">
        <f>IF(T36="ANO FAB klíč","počet klíčů: "," ")</f>
        <v xml:space="preserve"> </v>
      </c>
      <c r="U37" s="593"/>
      <c r="V37" s="593"/>
      <c r="W37" s="593"/>
      <c r="X37" s="21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</row>
    <row r="38" spans="2:51" x14ac:dyDescent="0.25">
      <c r="C38" s="337" t="s">
        <v>95</v>
      </c>
      <c r="D38" s="338"/>
      <c r="E38" s="338"/>
      <c r="F38" s="338"/>
      <c r="G38" s="559"/>
      <c r="H38" s="560"/>
      <c r="I38" s="560"/>
      <c r="J38" s="560"/>
      <c r="K38" s="560"/>
      <c r="L38" s="561"/>
      <c r="N38" s="1"/>
      <c r="O38" s="1"/>
      <c r="P38" s="332" t="s">
        <v>94</v>
      </c>
      <c r="Q38" s="333"/>
      <c r="R38" s="333"/>
      <c r="S38" s="333"/>
      <c r="T38" s="559"/>
      <c r="U38" s="560"/>
      <c r="V38" s="560"/>
      <c r="W38" s="561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</row>
    <row r="39" spans="2:51" ht="15" customHeight="1" x14ac:dyDescent="0.25">
      <c r="C39" s="209"/>
      <c r="D39" s="210"/>
      <c r="E39" s="210"/>
      <c r="F39" s="210"/>
      <c r="G39" s="555" t="str">
        <f>IF('Dotazník rozvaděč'!T67="ANO","  S dálkovým monitoringem"," ")</f>
        <v xml:space="preserve"> </v>
      </c>
      <c r="H39" s="555"/>
      <c r="I39" s="555"/>
      <c r="J39" s="555"/>
      <c r="K39" s="555"/>
      <c r="L39" s="88" t="str">
        <f>IF(G38="Alphatech","typ:",IF(G38="2N","typ:",IF(G38="Jiné","typ:",IF(G38="Zhotovit přípravu pro jiné","typ:"," "))))</f>
        <v xml:space="preserve"> </v>
      </c>
      <c r="M39" s="88"/>
      <c r="N39" s="553"/>
      <c r="O39" s="553"/>
      <c r="P39" s="553"/>
      <c r="Q39" s="553"/>
      <c r="R39" s="553"/>
      <c r="S39" s="553"/>
      <c r="T39" s="553"/>
      <c r="U39" s="553"/>
      <c r="V39" s="553"/>
      <c r="W39" s="553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</row>
    <row r="40" spans="2:51" ht="9" customHeight="1" x14ac:dyDescent="0.25">
      <c r="G40" s="1"/>
      <c r="H40" s="1"/>
      <c r="I40" s="1"/>
      <c r="J40" s="1"/>
      <c r="K40" s="1"/>
      <c r="N40" s="590"/>
      <c r="O40" s="590"/>
      <c r="P40" s="590"/>
      <c r="Q40" s="590"/>
      <c r="R40" s="590"/>
      <c r="S40" s="590"/>
      <c r="T40" s="590"/>
      <c r="U40" s="92"/>
      <c r="V40" s="92"/>
      <c r="X40" s="85"/>
      <c r="Y40" s="85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</row>
    <row r="41" spans="2:51" x14ac:dyDescent="0.25">
      <c r="C41" s="337" t="s">
        <v>96</v>
      </c>
      <c r="D41" s="338"/>
      <c r="E41" s="338"/>
      <c r="F41" s="338"/>
      <c r="G41" s="559"/>
      <c r="H41" s="560"/>
      <c r="I41" s="560"/>
      <c r="J41" s="560"/>
      <c r="K41" s="560"/>
      <c r="L41" s="561"/>
      <c r="N41" s="1"/>
      <c r="O41" s="1"/>
      <c r="P41" s="592"/>
      <c r="Q41" s="592"/>
      <c r="R41" s="592"/>
      <c r="S41" s="592"/>
      <c r="T41" s="583" t="str">
        <f>IF(G41="Dallas","počet čipů:",IF(G41="RFID","počet čipů:",IF(G41="FAB klíč vyjmut ve vypnuté poloze","počet klíčů:",IF(G41="FAB klíč vyjmut v obou polohách","počet klíčů:",IF(G41="Jiná","jiná:",IF(G41="FAB klíč s návratem do 0 polohy","počet klíčů:"," "))))))</f>
        <v xml:space="preserve"> </v>
      </c>
      <c r="U41" s="583"/>
      <c r="V41" s="583"/>
      <c r="W41" s="583"/>
      <c r="X41" s="581"/>
      <c r="Y41" s="581"/>
      <c r="Z41" s="581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</row>
    <row r="42" spans="2:51" x14ac:dyDescent="0.25">
      <c r="G42" s="82"/>
      <c r="H42" s="82"/>
      <c r="I42" s="82"/>
      <c r="J42" s="82"/>
      <c r="K42" s="82"/>
      <c r="L42" s="1"/>
      <c r="M42" s="1"/>
      <c r="N42" s="1"/>
      <c r="O42" s="1"/>
      <c r="P42" s="1"/>
      <c r="Q42" s="1"/>
      <c r="R42" s="1"/>
      <c r="S42" s="1"/>
      <c r="T42" s="83"/>
      <c r="U42" s="83"/>
      <c r="V42" s="83"/>
      <c r="W42" s="3" t="str">
        <f>IF(P41="Jednotlivé patro","stanice: "," ")</f>
        <v xml:space="preserve"> </v>
      </c>
      <c r="X42" s="581"/>
      <c r="Y42" s="581"/>
      <c r="Z42" s="581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</row>
    <row r="43" spans="2:51" ht="9" customHeight="1" x14ac:dyDescent="0.25"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7"/>
      <c r="U43" s="7"/>
      <c r="V43" s="7"/>
      <c r="X43" s="105"/>
      <c r="Y43" s="8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</row>
    <row r="44" spans="2:51" x14ac:dyDescent="0.25">
      <c r="C44" s="337" t="s">
        <v>97</v>
      </c>
      <c r="D44" s="338"/>
      <c r="E44" s="338"/>
      <c r="F44" s="338"/>
      <c r="G44" s="559"/>
      <c r="H44" s="560"/>
      <c r="I44" s="560"/>
      <c r="J44" s="560"/>
      <c r="K44" s="560"/>
      <c r="L44" s="561"/>
      <c r="N44" s="1"/>
      <c r="O44" s="1"/>
      <c r="P44" s="592"/>
      <c r="Q44" s="592"/>
      <c r="R44" s="592"/>
      <c r="S44" s="592"/>
      <c r="T44" s="583" t="str">
        <f>IF(G44="Dallas","počet čipů:",IF(G44="RFID","počet čipů:",IF(G44="FAB klíč vyjmut ve vypnuté poloze","počet klíčů:",IF(G44="FAB klíč vyjmut v obou polohách","počet klíčů:",IF(G44="Jiná","jiná:",IF(G44="FAB klíč s návratem do 0 polohy","počet klíčů:"," "))))))</f>
        <v xml:space="preserve"> </v>
      </c>
      <c r="U44" s="583"/>
      <c r="V44" s="583"/>
      <c r="W44" s="583"/>
      <c r="X44" s="598"/>
      <c r="Y44" s="598"/>
      <c r="Z44" s="598"/>
      <c r="AA44" s="207"/>
      <c r="AB44" s="207"/>
      <c r="AC44" s="207"/>
      <c r="AD44" s="207"/>
      <c r="AE44" s="207"/>
      <c r="AF44" s="207"/>
      <c r="AG44" s="207"/>
      <c r="AH44" s="207"/>
      <c r="AI44" s="207"/>
      <c r="AJ44" s="207"/>
      <c r="AK44" s="207"/>
      <c r="AL44" s="20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</row>
    <row r="45" spans="2:51" x14ac:dyDescent="0.25"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83"/>
      <c r="U45" s="83"/>
      <c r="V45" s="83"/>
      <c r="W45" s="3" t="str">
        <f>IF(P44="Jednotlivé patro","stanice: "," ")</f>
        <v xml:space="preserve"> </v>
      </c>
      <c r="X45" s="581"/>
      <c r="Y45" s="581"/>
      <c r="Z45" s="581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</row>
    <row r="46" spans="2:51" ht="9" customHeight="1" x14ac:dyDescent="0.25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"/>
      <c r="U46" s="3"/>
      <c r="V46" s="3"/>
      <c r="X46" s="8"/>
      <c r="Y46" s="8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</row>
    <row r="47" spans="2:51" x14ac:dyDescent="0.25">
      <c r="C47" s="337" t="s">
        <v>98</v>
      </c>
      <c r="D47" s="338"/>
      <c r="E47" s="338"/>
      <c r="F47" s="338"/>
      <c r="G47" s="559"/>
      <c r="H47" s="560"/>
      <c r="I47" s="560"/>
      <c r="J47" s="560"/>
      <c r="K47" s="560"/>
      <c r="L47" s="561"/>
      <c r="N47" s="1"/>
      <c r="O47" s="1"/>
      <c r="P47" s="592"/>
      <c r="Q47" s="592"/>
      <c r="R47" s="592"/>
      <c r="S47" s="592"/>
      <c r="T47" s="583" t="str">
        <f>IF(G47="Dallas","počet čipů:",IF(G47="RFID","počet čipů:",IF(G47="FAB klíč vyjmut ve vypnuté poloze","počet klíčů:",IF(G47="FAB klíč vyjmut v obou polohách","počet klíčů:",IF(G47="Jiná","jiná:",IF(G47="FAB klíč s návratem do 0 polohy","počet klíčů:"," "))))))</f>
        <v xml:space="preserve"> </v>
      </c>
      <c r="U47" s="583"/>
      <c r="V47" s="583"/>
      <c r="W47" s="583"/>
      <c r="X47" s="598"/>
      <c r="Y47" s="598"/>
      <c r="Z47" s="598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</row>
    <row r="48" spans="2:51" x14ac:dyDescent="0.25">
      <c r="B48" s="310"/>
      <c r="C48" s="311"/>
      <c r="D48" s="312"/>
      <c r="E48" s="312"/>
      <c r="F48" s="312"/>
      <c r="N48" s="313"/>
      <c r="O48" s="313"/>
      <c r="T48" s="314"/>
      <c r="U48" s="314"/>
      <c r="V48" s="314"/>
      <c r="W48" s="315" t="str">
        <f>IF(P47="Jednotlivé patro","stanice: "," ")</f>
        <v xml:space="preserve"> </v>
      </c>
      <c r="X48" s="597"/>
      <c r="Y48" s="597"/>
      <c r="Z48" s="59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</row>
    <row r="49" spans="2:51" x14ac:dyDescent="0.25">
      <c r="B49" s="310"/>
      <c r="C49" s="310"/>
      <c r="D49" s="310"/>
      <c r="E49" s="310"/>
      <c r="F49" s="310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4"/>
      <c r="U49" s="314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</row>
    <row r="50" spans="2:51" ht="9" customHeight="1" x14ac:dyDescent="0.25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11"/>
      <c r="U50" s="211"/>
      <c r="V50" s="211"/>
      <c r="W50" s="213"/>
      <c r="X50" s="212"/>
      <c r="Y50" s="212"/>
      <c r="Z50" s="212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</row>
    <row r="51" spans="2:51" ht="21" x14ac:dyDescent="0.35">
      <c r="B51" s="5"/>
      <c r="C51" s="5"/>
      <c r="D51" s="5"/>
      <c r="E51" s="5"/>
      <c r="F51" s="5"/>
      <c r="G51" s="11"/>
      <c r="H51" s="11"/>
      <c r="I51" s="11"/>
      <c r="J51" s="11"/>
      <c r="K51" s="602" t="s">
        <v>99</v>
      </c>
      <c r="L51" s="602"/>
      <c r="M51" s="602"/>
      <c r="N51" s="602"/>
      <c r="O51" s="602"/>
      <c r="P51" s="602"/>
      <c r="Q51" s="605"/>
      <c r="R51" s="606"/>
      <c r="S51" s="606"/>
      <c r="T51" s="606"/>
      <c r="U51" s="606"/>
      <c r="V51" s="607"/>
      <c r="W51" s="11"/>
      <c r="X51" s="11"/>
      <c r="Y51" s="11"/>
      <c r="Z51" s="11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</row>
    <row r="52" spans="2:51" ht="5.25" customHeight="1" x14ac:dyDescent="0.25">
      <c r="B52" s="5"/>
      <c r="C52" s="5"/>
      <c r="D52" s="5"/>
      <c r="E52" s="5"/>
      <c r="F52" s="5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</row>
    <row r="53" spans="2:51" ht="18.75" x14ac:dyDescent="0.3">
      <c r="B53" s="5"/>
      <c r="C53" s="629" t="s">
        <v>274</v>
      </c>
      <c r="D53" s="629"/>
      <c r="E53" s="629"/>
      <c r="F53" s="599">
        <f>U2</f>
        <v>0</v>
      </c>
      <c r="G53" s="599"/>
      <c r="H53" s="599"/>
      <c r="I53" s="599"/>
      <c r="J53" s="599"/>
      <c r="K53" s="599"/>
      <c r="L53" s="604">
        <f>U7</f>
        <v>0</v>
      </c>
      <c r="M53" s="604"/>
      <c r="N53" s="604"/>
      <c r="O53" s="604"/>
      <c r="P53" s="601" t="s">
        <v>147</v>
      </c>
      <c r="Q53" s="601"/>
      <c r="R53" s="608">
        <f>U3</f>
        <v>0</v>
      </c>
      <c r="S53" s="608"/>
      <c r="T53" s="608"/>
      <c r="U53" s="608"/>
      <c r="V53" s="608"/>
      <c r="W53" s="608"/>
      <c r="X53" s="608"/>
      <c r="Y53" s="608"/>
      <c r="Z53" s="608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</row>
    <row r="54" spans="2:51" ht="18.75" x14ac:dyDescent="0.3">
      <c r="B54" s="5"/>
      <c r="C54" s="628" t="s">
        <v>18</v>
      </c>
      <c r="D54" s="628"/>
      <c r="E54" s="628"/>
      <c r="F54" s="633">
        <f>U4</f>
        <v>0</v>
      </c>
      <c r="G54" s="633"/>
      <c r="H54" s="633"/>
      <c r="I54" s="633"/>
      <c r="J54" s="321"/>
      <c r="K54" s="322"/>
      <c r="L54" s="609">
        <f>U5</f>
        <v>0</v>
      </c>
      <c r="M54" s="609"/>
      <c r="N54" s="603" t="str">
        <f>IF(L54=1,"osoba",IF(L54=2,"osoby",IF(L54=3,"osoby",IF(L54=4,"osoby",IF(L54&gt;=5,"osob",IF(L54&lt;1," "))))))</f>
        <v xml:space="preserve"> </v>
      </c>
      <c r="O54" s="603"/>
      <c r="P54" s="5"/>
      <c r="Q54" s="408" t="s">
        <v>84</v>
      </c>
      <c r="R54" s="250"/>
      <c r="S54" s="250"/>
      <c r="T54" s="600">
        <f>U6</f>
        <v>2023</v>
      </c>
      <c r="U54" s="600"/>
      <c r="V54" s="328"/>
      <c r="W54" s="321"/>
      <c r="X54" s="321"/>
      <c r="Y54" s="321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</row>
    <row r="55" spans="2:51" ht="18.75" x14ac:dyDescent="0.3">
      <c r="B55" s="5"/>
      <c r="D55" s="630" t="s">
        <v>144</v>
      </c>
      <c r="E55" s="630"/>
      <c r="F55" s="631"/>
      <c r="G55" s="632"/>
      <c r="L55" s="216" t="str">
        <f>IF(F55="ANO","LOGO firmy:"," ")</f>
        <v xml:space="preserve"> </v>
      </c>
      <c r="M55" s="216"/>
      <c r="N55" s="216"/>
      <c r="O55" s="216"/>
      <c r="P55" s="634"/>
      <c r="Q55" s="634"/>
      <c r="R55" s="634"/>
      <c r="S55" s="634"/>
      <c r="T55" s="634"/>
      <c r="U55" s="634"/>
      <c r="V55" s="634"/>
      <c r="W55" s="634"/>
      <c r="X55" s="634"/>
      <c r="Y55" s="634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</row>
    <row r="56" spans="2:51" ht="6.75" customHeight="1" x14ac:dyDescent="0.25">
      <c r="B56" s="5"/>
      <c r="C56" s="5"/>
      <c r="D56" s="5"/>
      <c r="E56" s="5"/>
      <c r="F56" s="5"/>
      <c r="Q56" s="103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</row>
    <row r="57" spans="2:51" ht="15.75" customHeight="1" x14ac:dyDescent="0.25">
      <c r="B57" s="5"/>
      <c r="C57" s="625"/>
      <c r="D57" s="625"/>
      <c r="E57" s="625"/>
      <c r="F57" s="625"/>
      <c r="G57" s="625"/>
      <c r="H57" s="625"/>
      <c r="I57" s="625"/>
      <c r="J57" s="625"/>
      <c r="K57" s="625"/>
      <c r="L57" s="625"/>
      <c r="M57" s="625"/>
      <c r="N57" s="625"/>
      <c r="O57" s="625"/>
      <c r="P57" s="625"/>
      <c r="Q57" s="625"/>
      <c r="R57" s="625"/>
      <c r="S57" s="625"/>
      <c r="T57" s="625"/>
      <c r="U57" s="625"/>
      <c r="V57" s="625"/>
      <c r="W57" s="625"/>
      <c r="X57" s="625"/>
      <c r="Y57" s="625"/>
      <c r="AA57" s="207"/>
      <c r="AB57" s="207"/>
      <c r="AC57" s="207"/>
      <c r="AD57" s="207"/>
      <c r="AE57" s="207"/>
      <c r="AF57" s="207"/>
      <c r="AG57" s="207"/>
      <c r="AH57" s="207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</row>
    <row r="58" spans="2:51" ht="15.75" customHeight="1" x14ac:dyDescent="0.25">
      <c r="B58" s="5"/>
      <c r="C58" s="625"/>
      <c r="D58" s="625"/>
      <c r="E58" s="625"/>
      <c r="F58" s="625"/>
      <c r="G58" s="625"/>
      <c r="H58" s="625"/>
      <c r="I58" s="625"/>
      <c r="J58" s="625"/>
      <c r="K58" s="625"/>
      <c r="L58" s="625"/>
      <c r="M58" s="625"/>
      <c r="N58" s="625"/>
      <c r="O58" s="625"/>
      <c r="P58" s="625"/>
      <c r="Q58" s="625"/>
      <c r="R58" s="625"/>
      <c r="S58" s="625"/>
      <c r="T58" s="625"/>
      <c r="U58" s="625"/>
      <c r="V58" s="625"/>
      <c r="W58" s="625"/>
      <c r="X58" s="625"/>
      <c r="Y58" s="625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07"/>
    </row>
    <row r="59" spans="2:51" x14ac:dyDescent="0.25"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7"/>
      <c r="AY59" s="207"/>
    </row>
    <row r="60" spans="2:51" ht="21" customHeight="1" x14ac:dyDescent="0.35">
      <c r="C60" s="602" t="s">
        <v>158</v>
      </c>
      <c r="D60" s="602"/>
      <c r="E60" s="602"/>
      <c r="F60" s="602"/>
      <c r="G60" s="602"/>
      <c r="H60" s="602"/>
      <c r="I60" s="602"/>
      <c r="J60" s="602"/>
      <c r="K60" s="602"/>
      <c r="L60" s="602"/>
      <c r="M60" s="602"/>
      <c r="N60" s="602"/>
      <c r="O60" s="602"/>
      <c r="P60" s="602"/>
      <c r="Q60" s="602"/>
      <c r="R60" s="602"/>
      <c r="S60" s="602"/>
      <c r="T60" s="602"/>
      <c r="U60" s="602"/>
      <c r="V60" s="602"/>
      <c r="W60" s="602"/>
      <c r="X60" s="602"/>
      <c r="Y60" s="602"/>
      <c r="AA60" s="207"/>
      <c r="AB60" s="207"/>
      <c r="AC60" s="207"/>
      <c r="AD60" s="207"/>
      <c r="AE60" s="207"/>
      <c r="AF60" s="207"/>
      <c r="AG60" s="207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07"/>
    </row>
    <row r="61" spans="2:51" x14ac:dyDescent="0.25">
      <c r="C61" s="626"/>
      <c r="D61" s="626"/>
      <c r="E61" s="626"/>
      <c r="F61" s="626"/>
      <c r="G61" s="626"/>
      <c r="H61" s="626"/>
      <c r="I61" s="626"/>
      <c r="J61" s="626"/>
      <c r="K61" s="626"/>
      <c r="L61" s="626"/>
      <c r="M61" s="626"/>
      <c r="N61" s="626"/>
      <c r="O61" s="626"/>
      <c r="P61" s="626"/>
      <c r="Q61" s="626"/>
      <c r="R61" s="626"/>
      <c r="S61" s="626"/>
      <c r="T61" s="626"/>
      <c r="U61" s="626"/>
      <c r="V61" s="626"/>
      <c r="W61" s="626"/>
      <c r="X61" s="626"/>
      <c r="Y61" s="626"/>
      <c r="AA61" s="207"/>
      <c r="AB61" s="207"/>
      <c r="AC61" s="207"/>
      <c r="AD61" s="207"/>
      <c r="AE61" s="207"/>
      <c r="AF61" s="207"/>
      <c r="AG61" s="207"/>
      <c r="AH61" s="207"/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</row>
    <row r="62" spans="2:51" x14ac:dyDescent="0.25">
      <c r="C62" s="626"/>
      <c r="D62" s="626"/>
      <c r="E62" s="626"/>
      <c r="F62" s="626"/>
      <c r="G62" s="626"/>
      <c r="H62" s="626"/>
      <c r="I62" s="626"/>
      <c r="J62" s="626"/>
      <c r="K62" s="626"/>
      <c r="L62" s="626"/>
      <c r="M62" s="626"/>
      <c r="N62" s="626"/>
      <c r="O62" s="626"/>
      <c r="P62" s="626"/>
      <c r="Q62" s="626"/>
      <c r="R62" s="626"/>
      <c r="S62" s="626"/>
      <c r="T62" s="626"/>
      <c r="U62" s="626"/>
      <c r="V62" s="626"/>
      <c r="W62" s="626"/>
      <c r="X62" s="626"/>
      <c r="Y62" s="626"/>
      <c r="AA62" s="207"/>
      <c r="AB62" s="207"/>
      <c r="AC62" s="207"/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</row>
    <row r="63" spans="2:51" x14ac:dyDescent="0.25">
      <c r="C63" s="626"/>
      <c r="D63" s="626"/>
      <c r="E63" s="626"/>
      <c r="F63" s="626"/>
      <c r="G63" s="626"/>
      <c r="H63" s="626"/>
      <c r="I63" s="626"/>
      <c r="J63" s="626"/>
      <c r="K63" s="626"/>
      <c r="L63" s="626"/>
      <c r="M63" s="626"/>
      <c r="N63" s="626"/>
      <c r="O63" s="626"/>
      <c r="P63" s="626"/>
      <c r="Q63" s="626"/>
      <c r="R63" s="626"/>
      <c r="S63" s="626"/>
      <c r="T63" s="626"/>
      <c r="U63" s="626"/>
      <c r="V63" s="626"/>
      <c r="W63" s="626"/>
      <c r="X63" s="626"/>
      <c r="Y63" s="626"/>
      <c r="AA63" s="207"/>
      <c r="AB63" s="207"/>
      <c r="AC63" s="207"/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</row>
    <row r="64" spans="2:51" x14ac:dyDescent="0.25">
      <c r="C64" s="62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AA64" s="207"/>
      <c r="AB64" s="207"/>
      <c r="AC64" s="207"/>
      <c r="AD64" s="207"/>
      <c r="AE64" s="207"/>
      <c r="AF64" s="207"/>
      <c r="AG64" s="207"/>
      <c r="AH64" s="207"/>
      <c r="AI64" s="207"/>
      <c r="AJ64" s="207"/>
      <c r="AK64" s="207"/>
      <c r="AL64" s="207"/>
      <c r="AM64" s="207"/>
      <c r="AN64" s="207"/>
      <c r="AO64" s="207"/>
      <c r="AP64" s="207"/>
      <c r="AQ64" s="207"/>
      <c r="AR64" s="207"/>
      <c r="AS64" s="207"/>
      <c r="AT64" s="207"/>
      <c r="AU64" s="207"/>
      <c r="AV64" s="207"/>
      <c r="AW64" s="207"/>
      <c r="AX64" s="207"/>
      <c r="AY64" s="207"/>
    </row>
    <row r="65" spans="2:51" x14ac:dyDescent="0.25">
      <c r="C65" s="626"/>
      <c r="D65" s="626"/>
      <c r="E65" s="626"/>
      <c r="F65" s="626"/>
      <c r="G65" s="626"/>
      <c r="H65" s="626"/>
      <c r="I65" s="626"/>
      <c r="J65" s="626"/>
      <c r="K65" s="626"/>
      <c r="L65" s="626"/>
      <c r="M65" s="626"/>
      <c r="N65" s="626"/>
      <c r="O65" s="626"/>
      <c r="P65" s="626"/>
      <c r="Q65" s="626"/>
      <c r="R65" s="626"/>
      <c r="S65" s="626"/>
      <c r="T65" s="626"/>
      <c r="U65" s="626"/>
      <c r="V65" s="626"/>
      <c r="W65" s="626"/>
      <c r="X65" s="626"/>
      <c r="Y65" s="626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</row>
    <row r="66" spans="2:51" x14ac:dyDescent="0.25">
      <c r="C66" s="62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AA66" s="207"/>
      <c r="AB66" s="207"/>
      <c r="AC66" s="207"/>
      <c r="AD66" s="207"/>
      <c r="AE66" s="207"/>
      <c r="AF66" s="207"/>
      <c r="AG66" s="207"/>
      <c r="AH66" s="207"/>
      <c r="AI66" s="207"/>
      <c r="AJ66" s="207"/>
      <c r="AK66" s="207"/>
      <c r="AL66" s="207"/>
      <c r="AM66" s="207"/>
      <c r="AN66" s="207"/>
      <c r="AO66" s="207"/>
      <c r="AP66" s="207"/>
      <c r="AQ66" s="207"/>
      <c r="AR66" s="207"/>
      <c r="AS66" s="207"/>
      <c r="AT66" s="207"/>
      <c r="AU66" s="207"/>
      <c r="AV66" s="207"/>
      <c r="AW66" s="207"/>
      <c r="AX66" s="207"/>
      <c r="AY66" s="207"/>
    </row>
    <row r="67" spans="2:5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07"/>
      <c r="AB67" s="207"/>
      <c r="AC67" s="207"/>
      <c r="AD67" s="207"/>
      <c r="AE67" s="207"/>
      <c r="AF67" s="207"/>
      <c r="AG67" s="207"/>
      <c r="AH67" s="207"/>
      <c r="AI67" s="207"/>
      <c r="AJ67" s="207"/>
      <c r="AK67" s="207"/>
      <c r="AL67" s="207"/>
      <c r="AM67" s="207"/>
      <c r="AN67" s="207"/>
      <c r="AO67" s="207"/>
      <c r="AP67" s="207"/>
      <c r="AQ67" s="207"/>
      <c r="AR67" s="207"/>
      <c r="AS67" s="207"/>
      <c r="AT67" s="207"/>
      <c r="AU67" s="207"/>
      <c r="AV67" s="207"/>
      <c r="AW67" s="207"/>
      <c r="AX67" s="207"/>
      <c r="AY67" s="207"/>
    </row>
    <row r="68" spans="2:51" ht="15.75" customHeight="1" x14ac:dyDescent="0.25">
      <c r="B68" s="2"/>
      <c r="C68" s="2"/>
      <c r="D68" s="2"/>
      <c r="E68" s="2"/>
      <c r="F68" s="2"/>
      <c r="G68" s="2"/>
      <c r="H68" s="2"/>
      <c r="I68" s="621" t="s">
        <v>110</v>
      </c>
      <c r="J68" s="621"/>
      <c r="K68" s="621"/>
      <c r="L68" s="621"/>
      <c r="M68" s="621"/>
      <c r="N68" s="621"/>
      <c r="O68" s="621"/>
      <c r="P68" s="621"/>
      <c r="Q68" s="621"/>
      <c r="R68" s="621"/>
      <c r="S68" s="621"/>
      <c r="T68" s="621"/>
      <c r="Z68" s="2"/>
      <c r="AA68" s="207"/>
      <c r="AB68" s="207"/>
      <c r="AC68" s="207"/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7"/>
      <c r="AY68" s="207"/>
    </row>
    <row r="69" spans="2:51" ht="15.75" customHeight="1" x14ac:dyDescent="0.25">
      <c r="B69" s="1"/>
      <c r="C69" s="104"/>
      <c r="D69" s="104"/>
      <c r="E69" s="104"/>
      <c r="F69" s="104"/>
      <c r="G69" s="104"/>
      <c r="H69" s="104"/>
      <c r="I69" s="621"/>
      <c r="J69" s="621"/>
      <c r="K69" s="621"/>
      <c r="L69" s="621"/>
      <c r="M69" s="621"/>
      <c r="N69" s="621"/>
      <c r="O69" s="621"/>
      <c r="P69" s="621"/>
      <c r="Q69" s="621"/>
      <c r="R69" s="621"/>
      <c r="S69" s="621"/>
      <c r="T69" s="621"/>
      <c r="U69" s="622"/>
      <c r="V69" s="623"/>
      <c r="W69" s="623"/>
      <c r="X69" s="623"/>
      <c r="Y69" s="624"/>
      <c r="AA69" s="207"/>
      <c r="AB69" s="207"/>
      <c r="AC69" s="207"/>
      <c r="AD69" s="207"/>
      <c r="AE69" s="207"/>
      <c r="AF69" s="207"/>
      <c r="AG69" s="207"/>
      <c r="AH69" s="207"/>
      <c r="AI69" s="207"/>
      <c r="AJ69" s="207"/>
      <c r="AK69" s="207"/>
      <c r="AL69" s="207"/>
      <c r="AM69" s="207"/>
      <c r="AN69" s="207"/>
      <c r="AO69" s="207"/>
      <c r="AP69" s="207"/>
      <c r="AQ69" s="207"/>
      <c r="AR69" s="207"/>
      <c r="AS69" s="207"/>
      <c r="AT69" s="207"/>
      <c r="AU69" s="207"/>
      <c r="AV69" s="207"/>
      <c r="AW69" s="207"/>
      <c r="AX69" s="207"/>
      <c r="AY69" s="207"/>
    </row>
    <row r="70" spans="2:51" ht="15" customHeight="1" x14ac:dyDescent="0.35">
      <c r="B70" s="1"/>
      <c r="C70" s="190"/>
      <c r="D70" s="190"/>
      <c r="E70" s="190"/>
      <c r="F70" s="190"/>
      <c r="G70" s="190"/>
      <c r="H70" s="190"/>
      <c r="I70" s="189"/>
      <c r="J70" s="189"/>
      <c r="K70" s="189"/>
      <c r="L70" s="189"/>
      <c r="M70" s="284"/>
      <c r="N70" s="189"/>
      <c r="O70" s="189"/>
      <c r="P70" s="189"/>
      <c r="Q70" s="189"/>
      <c r="R70" s="189"/>
      <c r="S70" s="189"/>
      <c r="U70" s="585" t="s">
        <v>100</v>
      </c>
      <c r="V70" s="585"/>
      <c r="W70" s="584"/>
      <c r="X70" s="584"/>
      <c r="Y70" s="584"/>
      <c r="Z70" s="584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</row>
    <row r="71" spans="2:51" x14ac:dyDescent="0.25">
      <c r="B71" s="1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</row>
    <row r="72" spans="2:51" x14ac:dyDescent="0.25"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286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  <c r="AK72" s="207"/>
      <c r="AL72" s="207"/>
      <c r="AM72" s="207"/>
      <c r="AN72" s="207"/>
      <c r="AO72" s="207"/>
      <c r="AP72" s="207"/>
      <c r="AQ72" s="207"/>
      <c r="AR72" s="207"/>
      <c r="AS72" s="207"/>
      <c r="AT72" s="207"/>
      <c r="AU72" s="207"/>
      <c r="AV72" s="207"/>
      <c r="AW72" s="207"/>
      <c r="AX72" s="207"/>
      <c r="AY72" s="207"/>
    </row>
    <row r="73" spans="2:51" ht="4.5" customHeight="1" x14ac:dyDescent="0.25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AA73" s="207"/>
      <c r="AB73" s="207"/>
      <c r="AC73" s="207"/>
      <c r="AD73" s="207"/>
      <c r="AE73" s="207"/>
      <c r="AF73" s="207"/>
      <c r="AG73" s="207"/>
      <c r="AH73" s="207"/>
      <c r="AI73" s="207"/>
      <c r="AJ73" s="207"/>
      <c r="AK73" s="207"/>
      <c r="AL73" s="207"/>
      <c r="AM73" s="207"/>
      <c r="AN73" s="207"/>
      <c r="AO73" s="207"/>
      <c r="AP73" s="207"/>
      <c r="AQ73" s="207"/>
      <c r="AR73" s="207"/>
      <c r="AS73" s="207"/>
      <c r="AT73" s="207"/>
      <c r="AU73" s="207"/>
      <c r="AV73" s="207"/>
      <c r="AW73" s="207"/>
      <c r="AX73" s="207"/>
      <c r="AY73" s="207"/>
    </row>
    <row r="74" spans="2:51" ht="23.25" x14ac:dyDescent="0.35">
      <c r="C74" s="87"/>
      <c r="D74" s="93"/>
      <c r="E74" s="87"/>
      <c r="I74" s="302"/>
      <c r="J74" s="302"/>
      <c r="K74" s="302"/>
      <c r="L74" s="302"/>
      <c r="M74" s="302"/>
      <c r="N74" s="302"/>
      <c r="O74" s="302"/>
      <c r="P74" s="302"/>
      <c r="Q74" s="302"/>
      <c r="R74" s="302"/>
      <c r="S74" s="302"/>
      <c r="T74" s="96"/>
      <c r="U74" s="102"/>
      <c r="V74" s="102"/>
      <c r="W74" s="101"/>
      <c r="Y74" s="90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  <c r="AO74" s="207"/>
      <c r="AP74" s="207"/>
      <c r="AQ74" s="207"/>
      <c r="AR74" s="207"/>
      <c r="AS74" s="207"/>
      <c r="AT74" s="207"/>
      <c r="AU74" s="207"/>
      <c r="AV74" s="207"/>
      <c r="AW74" s="207"/>
      <c r="AX74" s="207"/>
      <c r="AY74" s="207"/>
    </row>
    <row r="75" spans="2:51" x14ac:dyDescent="0.25">
      <c r="B75" s="264"/>
      <c r="C75" s="264"/>
      <c r="D75" s="264"/>
      <c r="E75" s="264"/>
      <c r="F75" s="264"/>
      <c r="G75" s="265"/>
      <c r="H75" s="265"/>
      <c r="I75" s="265"/>
      <c r="J75" s="266"/>
      <c r="K75" s="266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264"/>
      <c r="W75" s="264"/>
      <c r="X75" s="264"/>
      <c r="Y75" s="264"/>
      <c r="Z75" s="264"/>
      <c r="AA75" s="207"/>
      <c r="AB75" s="207"/>
      <c r="AC75" s="207"/>
      <c r="AD75" s="207"/>
      <c r="AE75" s="207"/>
      <c r="AF75" s="207"/>
      <c r="AG75" s="207"/>
      <c r="AH75" s="207"/>
      <c r="AI75" s="207"/>
      <c r="AJ75" s="207"/>
      <c r="AK75" s="207"/>
      <c r="AL75" s="207"/>
      <c r="AM75" s="207"/>
      <c r="AN75" s="207"/>
      <c r="AO75" s="207"/>
      <c r="AP75" s="207"/>
      <c r="AQ75" s="207"/>
      <c r="AR75" s="207"/>
      <c r="AS75" s="207"/>
      <c r="AT75" s="207"/>
      <c r="AU75" s="207"/>
      <c r="AV75" s="207"/>
      <c r="AW75" s="207"/>
      <c r="AX75" s="207"/>
      <c r="AY75" s="207"/>
    </row>
    <row r="76" spans="2:51" x14ac:dyDescent="0.25">
      <c r="B76" s="266"/>
      <c r="C76" s="339" t="s">
        <v>81</v>
      </c>
      <c r="D76" s="340"/>
      <c r="E76" s="340"/>
      <c r="F76" s="340"/>
      <c r="G76" s="611"/>
      <c r="H76" s="612"/>
      <c r="I76" s="612"/>
      <c r="J76" s="613"/>
      <c r="K76" s="267"/>
      <c r="L76" s="88" t="str">
        <f>IF(G76="Jiný","materiál:"," ")</f>
        <v xml:space="preserve"> </v>
      </c>
      <c r="M76" s="620"/>
      <c r="N76" s="620"/>
      <c r="O76" s="620"/>
      <c r="P76" s="620"/>
      <c r="Q76" s="620"/>
      <c r="R76" s="620"/>
      <c r="S76" s="620"/>
      <c r="T76" s="620"/>
      <c r="U76" s="620"/>
      <c r="V76" s="620"/>
      <c r="W76" s="620"/>
      <c r="X76" s="620"/>
      <c r="Y76" s="268"/>
      <c r="Z76" s="266"/>
      <c r="AA76" s="207"/>
      <c r="AB76" s="207"/>
      <c r="AC76" s="207"/>
      <c r="AD76" s="207"/>
      <c r="AE76" s="207"/>
      <c r="AF76" s="207"/>
      <c r="AG76" s="207"/>
      <c r="AH76" s="207"/>
      <c r="AI76" s="20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</row>
    <row r="77" spans="2:51" x14ac:dyDescent="0.25"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  <c r="Y77" s="266"/>
      <c r="Z77" s="266"/>
      <c r="AA77" s="207"/>
      <c r="AB77" s="207"/>
      <c r="AC77" s="207"/>
      <c r="AD77" s="207"/>
      <c r="AE77" s="207"/>
      <c r="AF77" s="207"/>
      <c r="AG77" s="207"/>
      <c r="AH77" s="207"/>
      <c r="AI77" s="207"/>
      <c r="AJ77" s="207"/>
      <c r="AK77" s="207"/>
      <c r="AL77" s="207"/>
      <c r="AM77" s="207"/>
      <c r="AN77" s="207"/>
      <c r="AO77" s="207"/>
      <c r="AP77" s="207"/>
      <c r="AQ77" s="207"/>
      <c r="AR77" s="207"/>
      <c r="AS77" s="207"/>
      <c r="AT77" s="207"/>
      <c r="AU77" s="207"/>
      <c r="AV77" s="207"/>
      <c r="AW77" s="207"/>
      <c r="AX77" s="207"/>
      <c r="AY77" s="207"/>
    </row>
    <row r="78" spans="2:51" x14ac:dyDescent="0.25">
      <c r="B78" s="266"/>
      <c r="C78" s="339" t="s">
        <v>57</v>
      </c>
      <c r="D78" s="340"/>
      <c r="E78" s="340"/>
      <c r="F78" s="340"/>
      <c r="G78" s="614">
        <f>'Dotazník rozvaděč'!G24:M24</f>
        <v>0</v>
      </c>
      <c r="H78" s="615"/>
      <c r="I78" s="615"/>
      <c r="J78" s="615"/>
      <c r="K78" s="615"/>
      <c r="L78" s="616"/>
      <c r="M78" s="297"/>
      <c r="N78" s="266"/>
      <c r="O78" s="266"/>
      <c r="P78" s="339" t="s">
        <v>28</v>
      </c>
      <c r="Q78" s="340"/>
      <c r="R78" s="340"/>
      <c r="S78" s="340"/>
      <c r="T78" s="617">
        <f>'Dotazník rozvaděč'!T24</f>
        <v>0</v>
      </c>
      <c r="U78" s="618"/>
      <c r="V78" s="618"/>
      <c r="W78" s="619"/>
      <c r="X78" s="266"/>
      <c r="Y78" s="266"/>
      <c r="Z78" s="266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207"/>
      <c r="AP78" s="207"/>
      <c r="AQ78" s="207"/>
      <c r="AR78" s="207"/>
      <c r="AS78" s="207"/>
      <c r="AT78" s="207"/>
      <c r="AU78" s="207"/>
      <c r="AV78" s="207"/>
      <c r="AW78" s="207"/>
      <c r="AX78" s="207"/>
      <c r="AY78" s="207"/>
    </row>
    <row r="79" spans="2:51" x14ac:dyDescent="0.25">
      <c r="B79" s="266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266"/>
      <c r="Z79" s="266"/>
      <c r="AA79" s="207"/>
      <c r="AB79" s="207"/>
      <c r="AC79" s="207"/>
      <c r="AD79" s="207"/>
      <c r="AE79" s="207"/>
      <c r="AF79" s="207"/>
      <c r="AG79" s="207"/>
      <c r="AH79" s="207"/>
      <c r="AI79" s="207"/>
      <c r="AJ79" s="207"/>
      <c r="AK79" s="207"/>
      <c r="AL79" s="207"/>
      <c r="AM79" s="207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207"/>
      <c r="AY79" s="207"/>
    </row>
    <row r="80" spans="2:51" x14ac:dyDescent="0.25">
      <c r="B80" s="266"/>
      <c r="C80" s="339" t="s">
        <v>105</v>
      </c>
      <c r="D80" s="340"/>
      <c r="E80" s="340"/>
      <c r="F80" s="340"/>
      <c r="G80" s="611"/>
      <c r="H80" s="612"/>
      <c r="I80" s="612"/>
      <c r="J80" s="612"/>
      <c r="K80" s="612"/>
      <c r="L80" s="613"/>
      <c r="N80" s="266"/>
      <c r="O80" s="266"/>
      <c r="P80" s="339" t="s">
        <v>106</v>
      </c>
      <c r="Q80" s="340"/>
      <c r="R80" s="340"/>
      <c r="S80" s="340"/>
      <c r="T80" s="611"/>
      <c r="U80" s="612"/>
      <c r="V80" s="612"/>
      <c r="W80" s="613"/>
      <c r="X80" s="269"/>
      <c r="Y80" s="268"/>
      <c r="Z80" s="266"/>
      <c r="AA80" s="207"/>
      <c r="AB80" s="207"/>
      <c r="AC80" s="207"/>
      <c r="AD80" s="207"/>
      <c r="AE80" s="207"/>
      <c r="AF80" s="207"/>
      <c r="AG80" s="207"/>
      <c r="AH80" s="207"/>
      <c r="AI80" s="207"/>
      <c r="AJ80" s="207"/>
      <c r="AK80" s="207"/>
      <c r="AL80" s="207"/>
      <c r="AM80" s="207"/>
      <c r="AN80" s="207"/>
      <c r="AO80" s="207"/>
      <c r="AP80" s="207"/>
      <c r="AQ80" s="207"/>
      <c r="AR80" s="207"/>
      <c r="AS80" s="207"/>
      <c r="AT80" s="207"/>
      <c r="AU80" s="207"/>
      <c r="AV80" s="207"/>
      <c r="AW80" s="207"/>
      <c r="AX80" s="207"/>
      <c r="AY80" s="207"/>
    </row>
    <row r="81" spans="1:51" x14ac:dyDescent="0.25">
      <c r="B81" s="266"/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6"/>
      <c r="V81" s="266"/>
      <c r="W81" s="266"/>
      <c r="X81" s="266"/>
      <c r="Y81" s="266"/>
      <c r="Z81" s="266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</row>
    <row r="82" spans="1:51" x14ac:dyDescent="0.25">
      <c r="B82" s="266"/>
      <c r="C82" s="339" t="s">
        <v>152</v>
      </c>
      <c r="D82" s="340"/>
      <c r="E82" s="340"/>
      <c r="F82" s="340"/>
      <c r="G82" s="611"/>
      <c r="H82" s="612"/>
      <c r="I82" s="612"/>
      <c r="J82" s="612"/>
      <c r="K82" s="612"/>
      <c r="L82" s="613"/>
      <c r="N82" s="266"/>
      <c r="O82" s="266"/>
      <c r="P82" s="650" t="str">
        <f>IF(G82="NE- Nahrát do displeje D-NAS","LOGO firmy: ",IF(G82="ANO- jiná stanice","LOGO firmy: ",IF(G82="ANO- výchozí stanice","LOGO firmy: ",IF(G82="ANO- všechny stanice","LOGO firmy: "," "))))</f>
        <v xml:space="preserve"> </v>
      </c>
      <c r="Q82" s="650"/>
      <c r="R82" s="650"/>
      <c r="S82" s="639"/>
      <c r="T82" s="639"/>
      <c r="U82" s="639"/>
      <c r="V82" s="639"/>
      <c r="W82" s="283" t="str">
        <f>IF(G82="ANO- jiná stanice","stanice: "," ")</f>
        <v xml:space="preserve"> </v>
      </c>
      <c r="Y82" s="636"/>
      <c r="Z82" s="636"/>
      <c r="AA82" s="207"/>
      <c r="AB82" s="207"/>
      <c r="AC82" s="207"/>
      <c r="AD82" s="207"/>
      <c r="AE82" s="207"/>
      <c r="AF82" s="207"/>
      <c r="AG82" s="207"/>
      <c r="AH82" s="207"/>
      <c r="AI82" s="207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</row>
    <row r="83" spans="1:51" x14ac:dyDescent="0.25">
      <c r="B83" s="266"/>
      <c r="C83" s="265"/>
      <c r="D83" s="266"/>
      <c r="E83" s="266"/>
      <c r="F83" s="266"/>
      <c r="G83" s="280"/>
      <c r="H83" s="280"/>
      <c r="I83" s="280"/>
      <c r="J83" s="280"/>
      <c r="K83" s="280"/>
      <c r="L83" s="280"/>
      <c r="M83" s="288"/>
      <c r="N83" s="266"/>
      <c r="O83" s="266"/>
      <c r="P83" s="279"/>
      <c r="Q83" s="279"/>
      <c r="R83" s="279"/>
      <c r="S83" s="281"/>
      <c r="T83" s="281"/>
      <c r="U83" s="281"/>
      <c r="V83" s="281"/>
      <c r="W83" s="278"/>
      <c r="Y83" s="282"/>
      <c r="Z83" s="282"/>
      <c r="AA83" s="207"/>
      <c r="AB83" s="207"/>
      <c r="AC83" s="207"/>
      <c r="AD83" s="207"/>
      <c r="AE83" s="207"/>
      <c r="AF83" s="207"/>
      <c r="AG83" s="207"/>
      <c r="AH83" s="207"/>
      <c r="AI83" s="207"/>
      <c r="AJ83" s="207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7"/>
      <c r="AW83" s="207"/>
      <c r="AX83" s="207"/>
      <c r="AY83" s="207"/>
    </row>
    <row r="84" spans="1:51" x14ac:dyDescent="0.25">
      <c r="B84" s="266"/>
      <c r="C84" s="265"/>
      <c r="D84" s="266"/>
      <c r="E84" s="266"/>
      <c r="F84" s="266"/>
      <c r="G84" s="288"/>
      <c r="H84" s="288"/>
      <c r="I84" s="288"/>
      <c r="J84" s="288"/>
      <c r="K84" s="288"/>
      <c r="L84" s="288"/>
      <c r="M84" s="288"/>
      <c r="N84" s="266"/>
      <c r="O84" s="266"/>
      <c r="P84" s="291"/>
      <c r="Q84" s="291"/>
      <c r="R84" s="291"/>
      <c r="S84" s="289"/>
      <c r="T84" s="289"/>
      <c r="U84" s="289"/>
      <c r="V84" s="289"/>
      <c r="W84" s="278"/>
      <c r="Y84" s="292"/>
      <c r="Z84" s="292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</row>
    <row r="85" spans="1:51" x14ac:dyDescent="0.25">
      <c r="B85" s="266"/>
      <c r="C85" s="266"/>
      <c r="D85" s="266"/>
      <c r="E85" s="266"/>
      <c r="F85" s="266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66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</row>
    <row r="86" spans="1:51" s="236" customFormat="1" ht="17.25" customHeight="1" x14ac:dyDescent="0.25">
      <c r="A86" s="232"/>
      <c r="B86" s="233"/>
      <c r="C86" s="635"/>
      <c r="D86" s="635"/>
      <c r="E86" s="635"/>
      <c r="F86" s="635"/>
      <c r="G86" s="635"/>
      <c r="H86" s="635"/>
      <c r="I86" s="635"/>
      <c r="J86" s="635"/>
      <c r="K86" s="635"/>
      <c r="L86" s="635"/>
      <c r="M86" s="287"/>
      <c r="N86" s="234"/>
      <c r="O86" s="234"/>
      <c r="Z86" s="233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35"/>
    </row>
    <row r="87" spans="1:51" ht="15" customHeight="1" x14ac:dyDescent="0.25">
      <c r="B87" s="233"/>
      <c r="C87" s="341" t="s">
        <v>88</v>
      </c>
      <c r="D87" s="342"/>
      <c r="E87" s="342"/>
      <c r="F87" s="342"/>
      <c r="G87" s="622"/>
      <c r="H87" s="623"/>
      <c r="I87" s="623"/>
      <c r="J87" s="624"/>
      <c r="K87" s="233"/>
      <c r="L87" s="270"/>
      <c r="M87" s="270"/>
      <c r="N87" s="233"/>
      <c r="O87" s="233"/>
      <c r="P87" s="638" t="s">
        <v>27</v>
      </c>
      <c r="Q87" s="638"/>
      <c r="R87" s="638"/>
      <c r="S87" s="638"/>
      <c r="T87" s="641">
        <f>F12</f>
        <v>0</v>
      </c>
      <c r="U87" s="642"/>
      <c r="V87" s="642"/>
      <c r="W87" s="642"/>
      <c r="X87" s="240"/>
      <c r="Y87" s="240"/>
      <c r="Z87" s="233"/>
      <c r="AA87" s="207"/>
      <c r="AB87" s="207"/>
      <c r="AC87" s="207"/>
      <c r="AD87" s="207"/>
      <c r="AE87" s="207"/>
      <c r="AF87" s="207"/>
      <c r="AG87" s="207"/>
      <c r="AH87" s="207"/>
      <c r="AI87" s="207"/>
      <c r="AJ87" s="207"/>
      <c r="AK87" s="207"/>
      <c r="AL87" s="207"/>
      <c r="AM87" s="207"/>
      <c r="AN87" s="207"/>
      <c r="AO87" s="207"/>
      <c r="AP87" s="207"/>
      <c r="AQ87" s="207"/>
      <c r="AR87" s="207"/>
      <c r="AS87" s="207"/>
      <c r="AT87" s="207"/>
      <c r="AU87" s="207"/>
      <c r="AV87" s="207"/>
      <c r="AW87" s="207"/>
      <c r="AX87" s="207"/>
      <c r="AY87" s="207"/>
    </row>
    <row r="88" spans="1:51" x14ac:dyDescent="0.25"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234"/>
      <c r="M88" s="234"/>
      <c r="N88" s="233"/>
      <c r="O88" s="233"/>
      <c r="P88" s="341" t="s">
        <v>107</v>
      </c>
      <c r="Q88" s="342"/>
      <c r="R88" s="342"/>
      <c r="S88" s="342"/>
      <c r="T88" s="611"/>
      <c r="U88" s="612"/>
      <c r="V88" s="612"/>
      <c r="W88" s="613"/>
      <c r="X88" s="233"/>
      <c r="Y88" s="233"/>
      <c r="Z88" s="233"/>
      <c r="AA88" s="207"/>
      <c r="AB88" s="207"/>
      <c r="AC88" s="207"/>
      <c r="AD88" s="207"/>
      <c r="AE88" s="207"/>
      <c r="AF88" s="207"/>
      <c r="AG88" s="207"/>
      <c r="AH88" s="207"/>
      <c r="AI88" s="207"/>
      <c r="AJ88" s="207"/>
      <c r="AK88" s="207"/>
      <c r="AL88" s="207"/>
      <c r="AM88" s="207"/>
      <c r="AN88" s="207"/>
      <c r="AO88" s="207"/>
      <c r="AP88" s="207"/>
      <c r="AQ88" s="207"/>
      <c r="AR88" s="207"/>
      <c r="AS88" s="207"/>
      <c r="AT88" s="207"/>
      <c r="AU88" s="207"/>
      <c r="AV88" s="207"/>
      <c r="AW88" s="207"/>
      <c r="AX88" s="207"/>
      <c r="AY88" s="207"/>
    </row>
    <row r="89" spans="1:51" x14ac:dyDescent="0.25">
      <c r="B89" s="233"/>
      <c r="C89" s="341" t="s">
        <v>89</v>
      </c>
      <c r="D89" s="342"/>
      <c r="E89" s="342"/>
      <c r="F89" s="342"/>
      <c r="G89" s="611"/>
      <c r="H89" s="612"/>
      <c r="I89" s="612"/>
      <c r="J89" s="613"/>
      <c r="K89" s="233"/>
      <c r="L89" s="234"/>
      <c r="M89" s="234"/>
      <c r="N89" s="233"/>
      <c r="O89" s="233"/>
      <c r="P89" s="244" t="str">
        <f>IF(T88="Jiná","typ:"," ")</f>
        <v xml:space="preserve"> </v>
      </c>
      <c r="Q89" s="651"/>
      <c r="R89" s="651"/>
      <c r="S89" s="651"/>
      <c r="T89" s="651"/>
      <c r="U89" s="651"/>
      <c r="V89" s="651"/>
      <c r="W89" s="651"/>
      <c r="X89" s="233"/>
      <c r="Y89" s="233"/>
      <c r="Z89" s="233"/>
      <c r="AA89" s="207"/>
      <c r="AB89" s="207"/>
      <c r="AC89" s="207"/>
      <c r="AD89" s="207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7"/>
      <c r="AQ89" s="207"/>
      <c r="AR89" s="207"/>
      <c r="AS89" s="207"/>
      <c r="AT89" s="207"/>
      <c r="AU89" s="207"/>
      <c r="AV89" s="207"/>
      <c r="AW89" s="207"/>
      <c r="AX89" s="207"/>
      <c r="AY89" s="207"/>
    </row>
    <row r="90" spans="1:51" x14ac:dyDescent="0.25"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4"/>
      <c r="M90" s="234"/>
      <c r="N90" s="233"/>
      <c r="O90" s="233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3"/>
      <c r="AA90" s="207"/>
      <c r="AB90" s="207"/>
      <c r="AC90" s="207"/>
      <c r="AD90" s="207"/>
      <c r="AE90" s="207"/>
      <c r="AF90" s="207"/>
      <c r="AG90" s="207"/>
      <c r="AH90" s="207"/>
      <c r="AI90" s="207"/>
      <c r="AJ90" s="207"/>
      <c r="AK90" s="207"/>
      <c r="AL90" s="207"/>
      <c r="AM90" s="207"/>
      <c r="AN90" s="207"/>
      <c r="AO90" s="207"/>
      <c r="AP90" s="207"/>
      <c r="AQ90" s="207"/>
      <c r="AR90" s="207"/>
      <c r="AS90" s="207"/>
      <c r="AT90" s="207"/>
      <c r="AU90" s="207"/>
      <c r="AV90" s="207"/>
      <c r="AW90" s="207"/>
      <c r="AX90" s="207"/>
      <c r="AY90" s="207"/>
    </row>
    <row r="91" spans="1:51" ht="15" customHeight="1" x14ac:dyDescent="0.25">
      <c r="B91" s="233"/>
      <c r="C91" s="341" t="s">
        <v>1</v>
      </c>
      <c r="D91" s="342"/>
      <c r="E91" s="342"/>
      <c r="F91" s="342"/>
      <c r="G91" s="611"/>
      <c r="H91" s="612"/>
      <c r="I91" s="612"/>
      <c r="J91" s="613"/>
      <c r="K91" s="233"/>
      <c r="L91" s="234"/>
      <c r="M91" s="234"/>
      <c r="N91" s="233"/>
      <c r="O91" s="233"/>
      <c r="P91" s="638" t="s">
        <v>148</v>
      </c>
      <c r="Q91" s="638"/>
      <c r="R91" s="638"/>
      <c r="S91" s="638"/>
      <c r="T91" s="638"/>
      <c r="U91" s="638"/>
      <c r="V91" s="638"/>
      <c r="W91" s="638"/>
      <c r="X91" s="240"/>
      <c r="Y91" s="240"/>
      <c r="Z91" s="233"/>
      <c r="AA91" s="207"/>
      <c r="AB91" s="207"/>
      <c r="AC91" s="207"/>
      <c r="AD91" s="207"/>
      <c r="AE91" s="207"/>
      <c r="AF91" s="207"/>
      <c r="AG91" s="207"/>
      <c r="AH91" s="207"/>
      <c r="AI91" s="207"/>
      <c r="AJ91" s="207"/>
      <c r="AK91" s="207"/>
      <c r="AL91" s="207"/>
      <c r="AM91" s="207"/>
      <c r="AN91" s="207"/>
      <c r="AO91" s="207"/>
      <c r="AP91" s="207"/>
      <c r="AQ91" s="207"/>
      <c r="AR91" s="207"/>
      <c r="AS91" s="207"/>
      <c r="AT91" s="207"/>
      <c r="AU91" s="207"/>
      <c r="AV91" s="207"/>
      <c r="AW91" s="207"/>
      <c r="AX91" s="207"/>
      <c r="AY91" s="207"/>
    </row>
    <row r="92" spans="1:51" ht="15.75" x14ac:dyDescent="0.25">
      <c r="B92" s="233"/>
      <c r="C92" s="233"/>
      <c r="D92" s="233"/>
      <c r="E92" s="233"/>
      <c r="F92" s="233"/>
      <c r="G92" s="233"/>
      <c r="H92" s="233"/>
      <c r="I92" s="233"/>
      <c r="J92" s="261"/>
      <c r="K92" s="261"/>
      <c r="L92" s="271"/>
      <c r="M92" s="271"/>
      <c r="N92" s="233"/>
      <c r="O92" s="233"/>
      <c r="P92" s="341" t="s">
        <v>107</v>
      </c>
      <c r="Q92" s="342"/>
      <c r="R92" s="342"/>
      <c r="S92" s="342"/>
      <c r="T92" s="611"/>
      <c r="U92" s="612"/>
      <c r="V92" s="612"/>
      <c r="W92" s="613"/>
      <c r="X92" s="233"/>
      <c r="Y92" s="233"/>
      <c r="Z92" s="233"/>
      <c r="AA92" s="207"/>
      <c r="AB92" s="207"/>
      <c r="AC92" s="207"/>
      <c r="AD92" s="207"/>
      <c r="AE92" s="207"/>
      <c r="AF92" s="207"/>
      <c r="AG92" s="207"/>
      <c r="AH92" s="207"/>
      <c r="AI92" s="207"/>
      <c r="AJ92" s="207"/>
      <c r="AK92" s="207"/>
      <c r="AL92" s="207"/>
      <c r="AM92" s="207"/>
      <c r="AN92" s="207"/>
      <c r="AO92" s="207"/>
      <c r="AP92" s="207"/>
      <c r="AQ92" s="207"/>
      <c r="AR92" s="207"/>
      <c r="AS92" s="207"/>
      <c r="AT92" s="207"/>
      <c r="AU92" s="207"/>
      <c r="AV92" s="207"/>
      <c r="AW92" s="207"/>
      <c r="AX92" s="207"/>
      <c r="AY92" s="207"/>
    </row>
    <row r="93" spans="1:51" x14ac:dyDescent="0.25">
      <c r="B93" s="233"/>
      <c r="C93" s="341" t="s">
        <v>111</v>
      </c>
      <c r="D93" s="342"/>
      <c r="E93" s="342"/>
      <c r="F93" s="342"/>
      <c r="G93" s="611"/>
      <c r="H93" s="612"/>
      <c r="I93" s="612"/>
      <c r="J93" s="613"/>
      <c r="K93" s="233"/>
      <c r="L93" s="234"/>
      <c r="M93" s="234"/>
      <c r="N93" s="233"/>
      <c r="O93" s="233"/>
      <c r="P93" s="244" t="str">
        <f>IF(T92="Jiná","typ:"," ")</f>
        <v xml:space="preserve"> </v>
      </c>
      <c r="Q93" s="610"/>
      <c r="R93" s="610"/>
      <c r="S93" s="610"/>
      <c r="T93" s="610"/>
      <c r="U93" s="610"/>
      <c r="V93" s="610"/>
      <c r="W93" s="610"/>
      <c r="X93" s="233"/>
      <c r="Y93" s="233"/>
      <c r="Z93" s="233"/>
      <c r="AA93" s="207"/>
      <c r="AB93" s="207"/>
      <c r="AC93" s="207"/>
      <c r="AD93" s="207"/>
      <c r="AE93" s="207"/>
      <c r="AF93" s="207"/>
      <c r="AG93" s="207"/>
      <c r="AH93" s="207"/>
      <c r="AI93" s="207"/>
      <c r="AJ93" s="207"/>
      <c r="AK93" s="207"/>
      <c r="AL93" s="207"/>
      <c r="AM93" s="207"/>
      <c r="AN93" s="207"/>
      <c r="AO93" s="207"/>
      <c r="AP93" s="207"/>
      <c r="AQ93" s="207"/>
      <c r="AR93" s="207"/>
      <c r="AS93" s="207"/>
      <c r="AT93" s="207"/>
      <c r="AU93" s="207"/>
      <c r="AV93" s="207"/>
      <c r="AW93" s="207"/>
      <c r="AX93" s="207"/>
      <c r="AY93" s="207"/>
    </row>
    <row r="94" spans="1:51" ht="17.25" x14ac:dyDescent="0.25">
      <c r="B94" s="233"/>
      <c r="C94" s="233"/>
      <c r="D94" s="233"/>
      <c r="E94" s="233"/>
      <c r="F94" s="233"/>
      <c r="G94" s="233"/>
      <c r="H94" s="233"/>
      <c r="I94" s="233"/>
      <c r="J94" s="236"/>
      <c r="K94" s="236"/>
      <c r="L94" s="236"/>
      <c r="M94" s="236"/>
      <c r="N94" s="233"/>
      <c r="O94" s="233"/>
      <c r="P94" s="238"/>
      <c r="Q94" s="238"/>
      <c r="R94" s="238"/>
      <c r="S94" s="238"/>
      <c r="T94" s="238"/>
      <c r="U94" s="238"/>
      <c r="V94" s="238"/>
      <c r="W94" s="238"/>
      <c r="X94" s="238"/>
      <c r="Y94" s="238"/>
      <c r="Z94" s="233"/>
      <c r="AA94" s="207"/>
      <c r="AB94" s="207"/>
      <c r="AC94" s="207"/>
      <c r="AD94" s="207"/>
      <c r="AE94" s="207"/>
      <c r="AF94" s="207"/>
      <c r="AG94" s="207"/>
      <c r="AH94" s="207"/>
      <c r="AI94" s="207"/>
      <c r="AJ94" s="207"/>
      <c r="AK94" s="207"/>
      <c r="AL94" s="207"/>
      <c r="AM94" s="207"/>
      <c r="AN94" s="207"/>
      <c r="AO94" s="207"/>
      <c r="AP94" s="207"/>
      <c r="AQ94" s="207"/>
      <c r="AR94" s="207"/>
      <c r="AS94" s="207"/>
      <c r="AT94" s="207"/>
      <c r="AU94" s="207"/>
      <c r="AV94" s="207"/>
      <c r="AW94" s="207"/>
      <c r="AX94" s="207"/>
      <c r="AY94" s="207"/>
    </row>
    <row r="95" spans="1:51" ht="15" customHeight="1" x14ac:dyDescent="0.25">
      <c r="B95" s="233"/>
      <c r="C95" s="272" t="str">
        <f>IF(G87="Kulaté","Plíšky/gravírování:",IF(G78="Obousměrné (simplex)","Plíšky/gravírování:"," "))</f>
        <v xml:space="preserve"> </v>
      </c>
      <c r="D95" s="234"/>
      <c r="E95" s="234"/>
      <c r="F95" s="234"/>
      <c r="G95" s="643"/>
      <c r="H95" s="643"/>
      <c r="I95" s="643"/>
      <c r="J95" s="643"/>
      <c r="K95" s="233"/>
      <c r="L95" s="234"/>
      <c r="M95" s="234"/>
      <c r="N95" s="233"/>
      <c r="O95" s="233"/>
      <c r="P95" s="638" t="s">
        <v>151</v>
      </c>
      <c r="Q95" s="638"/>
      <c r="R95" s="638"/>
      <c r="S95" s="638"/>
      <c r="T95" s="638"/>
      <c r="U95" s="638"/>
      <c r="V95" s="638"/>
      <c r="W95" s="638"/>
      <c r="X95" s="236"/>
      <c r="Y95" s="236"/>
      <c r="Z95" s="233"/>
      <c r="AA95" s="207"/>
      <c r="AB95" s="207"/>
      <c r="AC95" s="207"/>
      <c r="AD95" s="207"/>
      <c r="AE95" s="207"/>
      <c r="AF95" s="207"/>
      <c r="AG95" s="207"/>
      <c r="AH95" s="207"/>
      <c r="AI95" s="207"/>
      <c r="AJ95" s="207"/>
      <c r="AK95" s="207"/>
      <c r="AL95" s="207"/>
      <c r="AM95" s="207"/>
      <c r="AN95" s="207"/>
      <c r="AO95" s="207"/>
      <c r="AP95" s="207"/>
      <c r="AQ95" s="207"/>
      <c r="AR95" s="207"/>
      <c r="AS95" s="207"/>
      <c r="AT95" s="207"/>
      <c r="AU95" s="207"/>
      <c r="AV95" s="207"/>
      <c r="AW95" s="207"/>
      <c r="AX95" s="207"/>
      <c r="AY95" s="207"/>
    </row>
    <row r="96" spans="1:51" x14ac:dyDescent="0.25">
      <c r="B96" s="233"/>
      <c r="C96" s="233"/>
      <c r="D96" s="233"/>
      <c r="E96" s="233"/>
      <c r="F96" s="233"/>
      <c r="G96" s="233"/>
      <c r="H96" s="233"/>
      <c r="I96" s="233"/>
      <c r="J96" s="233"/>
      <c r="K96" s="233"/>
      <c r="L96" s="234"/>
      <c r="M96" s="234"/>
      <c r="N96" s="233"/>
      <c r="O96" s="233"/>
      <c r="P96" s="341" t="s">
        <v>107</v>
      </c>
      <c r="Q96" s="342"/>
      <c r="R96" s="342"/>
      <c r="S96" s="342"/>
      <c r="T96" s="611"/>
      <c r="U96" s="612"/>
      <c r="V96" s="612"/>
      <c r="W96" s="613"/>
      <c r="X96" s="233"/>
      <c r="Y96" s="233"/>
      <c r="Z96" s="233"/>
      <c r="AA96" s="207"/>
      <c r="AB96" s="207"/>
      <c r="AC96" s="207"/>
      <c r="AD96" s="207"/>
      <c r="AE96" s="207"/>
      <c r="AF96" s="207"/>
      <c r="AG96" s="207"/>
      <c r="AH96" s="207"/>
      <c r="AI96" s="207"/>
      <c r="AJ96" s="207"/>
      <c r="AK96" s="207"/>
      <c r="AL96" s="207"/>
      <c r="AM96" s="207"/>
      <c r="AN96" s="207"/>
      <c r="AO96" s="207"/>
      <c r="AP96" s="207"/>
      <c r="AQ96" s="207"/>
      <c r="AR96" s="207"/>
      <c r="AS96" s="207"/>
      <c r="AT96" s="207"/>
      <c r="AU96" s="207"/>
      <c r="AV96" s="207"/>
      <c r="AW96" s="207"/>
      <c r="AX96" s="207"/>
      <c r="AY96" s="207"/>
    </row>
    <row r="97" spans="2:51" x14ac:dyDescent="0.25">
      <c r="B97" s="233"/>
      <c r="C97" s="273" t="str">
        <f>IF(G95="Plíšky","Barva plíšků:"," ")</f>
        <v xml:space="preserve"> </v>
      </c>
      <c r="D97" s="234"/>
      <c r="E97" s="234"/>
      <c r="F97" s="234"/>
      <c r="G97" s="643"/>
      <c r="H97" s="643"/>
      <c r="I97" s="643"/>
      <c r="J97" s="643"/>
      <c r="K97" s="233"/>
      <c r="L97" s="234"/>
      <c r="M97" s="234"/>
      <c r="N97" s="233"/>
      <c r="O97" s="233"/>
      <c r="P97" s="244" t="str">
        <f>IF(T96="Jiná","typ:"," ")</f>
        <v xml:space="preserve"> </v>
      </c>
      <c r="Q97" s="610"/>
      <c r="R97" s="610"/>
      <c r="S97" s="610"/>
      <c r="T97" s="610"/>
      <c r="U97" s="610"/>
      <c r="V97" s="610"/>
      <c r="W97" s="610"/>
      <c r="X97" s="233"/>
      <c r="Y97" s="233"/>
      <c r="Z97" s="233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7"/>
      <c r="AL97" s="207"/>
      <c r="AM97" s="207"/>
      <c r="AN97" s="207"/>
      <c r="AO97" s="207"/>
      <c r="AP97" s="207"/>
      <c r="AQ97" s="207"/>
      <c r="AR97" s="207"/>
      <c r="AS97" s="207"/>
      <c r="AT97" s="207"/>
      <c r="AU97" s="207"/>
      <c r="AV97" s="207"/>
      <c r="AW97" s="207"/>
      <c r="AX97" s="207"/>
      <c r="AY97" s="207"/>
    </row>
    <row r="98" spans="2:51" x14ac:dyDescent="0.25">
      <c r="B98" s="233"/>
      <c r="C98" s="236"/>
      <c r="D98" s="236"/>
      <c r="E98" s="236"/>
      <c r="F98" s="236"/>
      <c r="G98" s="236"/>
      <c r="H98" s="236"/>
      <c r="I98" s="236"/>
      <c r="J98" s="261" t="str">
        <f>IF(G97="Jiná","RAL:"," ")</f>
        <v xml:space="preserve"> </v>
      </c>
      <c r="K98" s="640"/>
      <c r="L98" s="640"/>
      <c r="M98" s="290"/>
      <c r="N98" s="233"/>
      <c r="O98" s="233"/>
      <c r="P98" s="234"/>
      <c r="Q98" s="234"/>
      <c r="R98" s="234"/>
      <c r="S98" s="234"/>
      <c r="T98" s="234"/>
      <c r="U98" s="233"/>
      <c r="V98" s="233"/>
      <c r="W98" s="233"/>
      <c r="X98" s="233"/>
      <c r="Y98" s="233"/>
      <c r="Z98" s="233"/>
      <c r="AA98" s="207"/>
      <c r="AB98" s="207"/>
      <c r="AC98" s="207"/>
      <c r="AD98" s="207"/>
      <c r="AE98" s="207"/>
      <c r="AF98" s="207"/>
      <c r="AG98" s="207"/>
      <c r="AH98" s="207"/>
      <c r="AI98" s="207"/>
      <c r="AJ98" s="207"/>
      <c r="AK98" s="207"/>
      <c r="AL98" s="207"/>
      <c r="AM98" s="207"/>
      <c r="AN98" s="207"/>
      <c r="AO98" s="207"/>
      <c r="AP98" s="207"/>
      <c r="AQ98" s="207"/>
      <c r="AR98" s="207"/>
      <c r="AS98" s="207"/>
      <c r="AT98" s="207"/>
      <c r="AU98" s="207"/>
      <c r="AV98" s="207"/>
      <c r="AW98" s="207"/>
      <c r="AX98" s="207"/>
      <c r="AY98" s="207"/>
    </row>
    <row r="99" spans="2:51" x14ac:dyDescent="0.25">
      <c r="B99" s="233"/>
      <c r="C99" s="236"/>
      <c r="D99" s="236"/>
      <c r="E99" s="236"/>
      <c r="F99" s="236"/>
      <c r="G99" s="236"/>
      <c r="H99" s="236"/>
      <c r="I99" s="236"/>
      <c r="J99" s="236"/>
      <c r="K99" s="233"/>
      <c r="L99" s="234"/>
      <c r="M99" s="234"/>
      <c r="N99" s="233"/>
      <c r="O99" s="233"/>
      <c r="T99" s="233"/>
      <c r="U99" s="233"/>
      <c r="V99" s="233"/>
      <c r="W99" s="233"/>
      <c r="X99" s="233"/>
      <c r="Y99" s="233"/>
      <c r="Z99" s="236"/>
      <c r="AA99" s="207"/>
      <c r="AB99" s="207"/>
      <c r="AC99" s="207"/>
      <c r="AD99" s="207"/>
      <c r="AE99" s="207"/>
      <c r="AF99" s="207"/>
      <c r="AG99" s="207"/>
      <c r="AH99" s="207"/>
      <c r="AI99" s="207"/>
      <c r="AJ99" s="207"/>
      <c r="AK99" s="207"/>
      <c r="AL99" s="207"/>
      <c r="AM99" s="207"/>
      <c r="AN99" s="207"/>
      <c r="AO99" s="207"/>
      <c r="AP99" s="207"/>
      <c r="AQ99" s="207"/>
      <c r="AR99" s="207"/>
      <c r="AS99" s="207"/>
      <c r="AT99" s="207"/>
      <c r="AU99" s="207"/>
      <c r="AV99" s="207"/>
      <c r="AW99" s="207"/>
      <c r="AX99" s="207"/>
      <c r="AY99" s="207"/>
    </row>
    <row r="100" spans="2:51" x14ac:dyDescent="0.25">
      <c r="B100" s="236"/>
      <c r="C100" s="236"/>
      <c r="D100" s="236"/>
      <c r="E100" s="236"/>
      <c r="F100" s="236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  <c r="Z100" s="236"/>
      <c r="AA100" s="207"/>
      <c r="AB100" s="207"/>
      <c r="AC100" s="207"/>
      <c r="AD100" s="207"/>
      <c r="AE100" s="207"/>
      <c r="AF100" s="207"/>
      <c r="AG100" s="207"/>
      <c r="AH100" s="207"/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7"/>
      <c r="AT100" s="207"/>
      <c r="AU100" s="207"/>
      <c r="AV100" s="207"/>
      <c r="AW100" s="207"/>
      <c r="AX100" s="207"/>
      <c r="AY100" s="207"/>
    </row>
    <row r="101" spans="2:51" ht="15.75" x14ac:dyDescent="0.25">
      <c r="B101" s="236"/>
      <c r="C101" s="343" t="s">
        <v>108</v>
      </c>
      <c r="D101" s="344"/>
      <c r="E101" s="344"/>
      <c r="F101" s="344"/>
      <c r="G101" s="611"/>
      <c r="H101" s="612"/>
      <c r="I101" s="612"/>
      <c r="J101" s="612"/>
      <c r="K101" s="612"/>
      <c r="L101" s="613"/>
      <c r="N101" s="266"/>
      <c r="O101" s="266"/>
      <c r="P101" s="647" t="str">
        <f>IF(G101="FAB klíč s návratem do 0 polohy","stanice: "," ")</f>
        <v xml:space="preserve"> </v>
      </c>
      <c r="Q101" s="647"/>
      <c r="R101" s="241">
        <f>'Dotazník rozvaděč'!L82</f>
        <v>0</v>
      </c>
      <c r="S101" s="233"/>
      <c r="T101" s="649" t="str">
        <f>IF(G101="FAB klíč s návratem do 0 polohy","počet klíčů:"," ")</f>
        <v xml:space="preserve"> </v>
      </c>
      <c r="U101" s="627"/>
      <c r="V101" s="627"/>
      <c r="W101" s="627"/>
      <c r="X101" s="637"/>
      <c r="Y101" s="637"/>
      <c r="Z101" s="63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</row>
    <row r="102" spans="2:51" x14ac:dyDescent="0.25">
      <c r="B102" s="236"/>
      <c r="C102" s="236"/>
      <c r="D102" s="236"/>
      <c r="E102" s="236"/>
      <c r="F102" s="236"/>
      <c r="G102" s="274"/>
      <c r="H102" s="274"/>
      <c r="I102" s="274"/>
      <c r="J102" s="274"/>
      <c r="K102" s="274"/>
      <c r="L102" s="266"/>
      <c r="M102" s="266"/>
      <c r="N102" s="266"/>
      <c r="O102" s="266"/>
      <c r="P102" s="266"/>
      <c r="Q102" s="266"/>
      <c r="R102" s="266"/>
      <c r="S102" s="266"/>
      <c r="T102" s="275"/>
      <c r="U102" s="275"/>
      <c r="V102" s="275"/>
      <c r="W102" s="236"/>
      <c r="X102" s="646"/>
      <c r="Y102" s="646"/>
      <c r="Z102" s="646"/>
      <c r="AA102" s="207"/>
      <c r="AB102" s="207"/>
      <c r="AC102" s="207"/>
      <c r="AD102" s="207"/>
      <c r="AE102" s="207"/>
      <c r="AF102" s="207"/>
      <c r="AG102" s="207"/>
      <c r="AH102" s="207"/>
      <c r="AI102" s="207"/>
      <c r="AJ102" s="207"/>
      <c r="AK102" s="207"/>
      <c r="AL102" s="207"/>
      <c r="AM102" s="207"/>
      <c r="AN102" s="207"/>
      <c r="AO102" s="207"/>
      <c r="AP102" s="207"/>
      <c r="AQ102" s="207"/>
      <c r="AR102" s="207"/>
      <c r="AS102" s="207"/>
      <c r="AT102" s="207"/>
      <c r="AU102" s="207"/>
      <c r="AV102" s="207"/>
      <c r="AW102" s="207"/>
      <c r="AX102" s="207"/>
      <c r="AY102" s="207"/>
    </row>
    <row r="103" spans="2:51" ht="9" customHeight="1" x14ac:dyDescent="0.25">
      <c r="B103" s="236"/>
      <c r="C103" s="236"/>
      <c r="D103" s="236"/>
      <c r="E103" s="236"/>
      <c r="F103" s="236"/>
      <c r="G103" s="266"/>
      <c r="H103" s="266"/>
      <c r="I103" s="266"/>
      <c r="J103" s="266"/>
      <c r="K103" s="266"/>
      <c r="L103" s="266"/>
      <c r="M103" s="266"/>
      <c r="N103" s="266"/>
      <c r="O103" s="266"/>
      <c r="P103" s="266"/>
      <c r="Q103" s="266"/>
      <c r="R103" s="266"/>
      <c r="S103" s="266"/>
      <c r="T103" s="276"/>
      <c r="U103" s="276"/>
      <c r="V103" s="276"/>
      <c r="W103" s="236"/>
      <c r="X103" s="277"/>
      <c r="Y103" s="277"/>
      <c r="Z103" s="236"/>
      <c r="AA103" s="207"/>
      <c r="AB103" s="207"/>
      <c r="AC103" s="207"/>
      <c r="AD103" s="207"/>
      <c r="AE103" s="207"/>
      <c r="AF103" s="207"/>
      <c r="AG103" s="207"/>
      <c r="AH103" s="207"/>
      <c r="AI103" s="207"/>
      <c r="AJ103" s="207"/>
      <c r="AK103" s="207"/>
      <c r="AL103" s="207"/>
      <c r="AM103" s="207"/>
      <c r="AN103" s="207"/>
      <c r="AO103" s="207"/>
      <c r="AP103" s="207"/>
      <c r="AQ103" s="207"/>
      <c r="AR103" s="207"/>
      <c r="AS103" s="207"/>
      <c r="AT103" s="207"/>
      <c r="AU103" s="207"/>
      <c r="AV103" s="207"/>
      <c r="AW103" s="207"/>
      <c r="AX103" s="207"/>
      <c r="AY103" s="207"/>
    </row>
    <row r="104" spans="2:51" ht="15.75" x14ac:dyDescent="0.25">
      <c r="B104" s="236"/>
      <c r="C104" s="343" t="s">
        <v>109</v>
      </c>
      <c r="D104" s="344"/>
      <c r="E104" s="344"/>
      <c r="F104" s="344"/>
      <c r="G104" s="611"/>
      <c r="H104" s="612"/>
      <c r="I104" s="612"/>
      <c r="J104" s="612"/>
      <c r="K104" s="612"/>
      <c r="L104" s="613"/>
      <c r="N104" s="266"/>
      <c r="O104" s="266"/>
      <c r="P104" s="647" t="str">
        <f>IF(G104="FAB klíč s návratem do 0 polohy","patro: ",IF(G104="FAB klíč vyjmut v obou polohách","stanice: "," "))</f>
        <v xml:space="preserve"> </v>
      </c>
      <c r="Q104" s="647"/>
      <c r="R104" s="242">
        <f>'Dotazník rozvaděč'!L83</f>
        <v>0</v>
      </c>
      <c r="S104" s="236"/>
      <c r="T104" s="627" t="str">
        <f>IF(G104="FAB klíč s návratem do 0 polohy","počet klíčů:",IF(G104="FAB klíč vyjmut v obou polohách","počet klíčů:"," "))</f>
        <v xml:space="preserve"> </v>
      </c>
      <c r="U104" s="627"/>
      <c r="V104" s="627"/>
      <c r="W104" s="627"/>
      <c r="X104" s="644"/>
      <c r="Y104" s="644"/>
      <c r="Z104" s="644"/>
      <c r="AA104" s="207"/>
      <c r="AB104" s="207"/>
      <c r="AC104" s="207"/>
      <c r="AD104" s="207"/>
      <c r="AE104" s="207"/>
      <c r="AF104" s="207"/>
      <c r="AG104" s="207"/>
      <c r="AH104" s="207"/>
      <c r="AI104" s="207"/>
      <c r="AJ104" s="207"/>
      <c r="AK104" s="207"/>
      <c r="AL104" s="207"/>
      <c r="AM104" s="207"/>
      <c r="AN104" s="207"/>
      <c r="AO104" s="207"/>
      <c r="AP104" s="207"/>
      <c r="AQ104" s="207"/>
      <c r="AR104" s="207"/>
      <c r="AS104" s="207"/>
      <c r="AT104" s="207"/>
      <c r="AU104" s="207"/>
      <c r="AV104" s="207"/>
      <c r="AW104" s="207"/>
      <c r="AX104" s="207"/>
      <c r="AY104" s="207"/>
    </row>
    <row r="105" spans="2:51" x14ac:dyDescent="0.25">
      <c r="B105" s="236"/>
      <c r="C105" s="236"/>
      <c r="D105" s="236"/>
      <c r="E105" s="236"/>
      <c r="F105" s="23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75"/>
      <c r="U105" s="275"/>
      <c r="V105" s="275"/>
      <c r="W105" s="236"/>
      <c r="X105" s="646"/>
      <c r="Y105" s="646"/>
      <c r="Z105" s="646"/>
      <c r="AA105" s="207"/>
      <c r="AB105" s="207"/>
      <c r="AC105" s="207"/>
      <c r="AD105" s="207"/>
      <c r="AE105" s="207"/>
      <c r="AF105" s="207"/>
      <c r="AG105" s="207"/>
      <c r="AH105" s="207"/>
      <c r="AI105" s="207"/>
      <c r="AJ105" s="207"/>
      <c r="AK105" s="207"/>
      <c r="AL105" s="207"/>
      <c r="AM105" s="207"/>
      <c r="AN105" s="207"/>
      <c r="AO105" s="207"/>
      <c r="AP105" s="207"/>
      <c r="AQ105" s="207"/>
      <c r="AR105" s="207"/>
      <c r="AS105" s="207"/>
      <c r="AT105" s="207"/>
      <c r="AU105" s="207"/>
      <c r="AV105" s="207"/>
      <c r="AW105" s="207"/>
      <c r="AX105" s="207"/>
      <c r="AY105" s="207"/>
    </row>
    <row r="106" spans="2:51" ht="9" customHeight="1" x14ac:dyDescent="0.25">
      <c r="B106" s="236"/>
      <c r="C106" s="236"/>
      <c r="D106" s="236"/>
      <c r="E106" s="236"/>
      <c r="F106" s="23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2"/>
      <c r="U106" s="262"/>
      <c r="V106" s="262"/>
      <c r="W106" s="236"/>
      <c r="X106" s="277"/>
      <c r="Y106" s="277"/>
      <c r="Z106" s="236"/>
      <c r="AA106" s="207"/>
      <c r="AB106" s="207"/>
      <c r="AC106" s="207"/>
      <c r="AD106" s="207"/>
      <c r="AE106" s="207"/>
      <c r="AF106" s="207"/>
      <c r="AG106" s="207"/>
      <c r="AH106" s="207"/>
      <c r="AI106" s="207"/>
      <c r="AJ106" s="207"/>
      <c r="AK106" s="207"/>
      <c r="AL106" s="207"/>
      <c r="AM106" s="207"/>
      <c r="AN106" s="207"/>
      <c r="AO106" s="207"/>
      <c r="AP106" s="207"/>
      <c r="AQ106" s="207"/>
      <c r="AR106" s="207"/>
      <c r="AS106" s="207"/>
      <c r="AT106" s="207"/>
      <c r="AU106" s="207"/>
      <c r="AV106" s="207"/>
      <c r="AW106" s="207"/>
      <c r="AX106" s="207"/>
      <c r="AY106" s="207"/>
    </row>
    <row r="107" spans="2:51" x14ac:dyDescent="0.25">
      <c r="B107" s="236"/>
      <c r="C107" s="343" t="s">
        <v>96</v>
      </c>
      <c r="D107" s="344"/>
      <c r="E107" s="344"/>
      <c r="F107" s="344"/>
      <c r="G107" s="611"/>
      <c r="H107" s="612"/>
      <c r="I107" s="612"/>
      <c r="J107" s="612"/>
      <c r="K107" s="612"/>
      <c r="L107" s="613"/>
      <c r="N107" s="266"/>
      <c r="O107" s="266"/>
      <c r="P107" s="643"/>
      <c r="Q107" s="643"/>
      <c r="R107" s="643"/>
      <c r="S107" s="643"/>
      <c r="T107" s="649" t="str">
        <f>IF(G107="Dallas","počet čipů:",IF(G107="RFID","počet čipů:",IF(G107="FAB klíč vyjmut ve vypnuté poloze","počet klíčů:",IF(G107="FAB klíč vyjmut v obou polohách","počet klíčů:",IF(G107="Jiná","jiná:",IF(G107="FAB klíč s návratem do 0 polohy","počet klíčů:"," "))))))</f>
        <v xml:space="preserve"> </v>
      </c>
      <c r="U107" s="627"/>
      <c r="V107" s="627"/>
      <c r="W107" s="627"/>
      <c r="X107" s="637"/>
      <c r="Y107" s="637"/>
      <c r="Z107" s="637"/>
      <c r="AA107" s="207"/>
      <c r="AB107" s="207"/>
      <c r="AC107" s="207"/>
      <c r="AD107" s="207"/>
      <c r="AE107" s="207"/>
      <c r="AF107" s="207"/>
      <c r="AG107" s="207"/>
      <c r="AH107" s="207"/>
      <c r="AI107" s="207"/>
      <c r="AJ107" s="207"/>
      <c r="AK107" s="207"/>
      <c r="AL107" s="207"/>
      <c r="AM107" s="207"/>
      <c r="AN107" s="207"/>
      <c r="AO107" s="207"/>
      <c r="AP107" s="207"/>
      <c r="AQ107" s="207"/>
      <c r="AR107" s="207"/>
      <c r="AS107" s="207"/>
      <c r="AT107" s="207"/>
      <c r="AU107" s="207"/>
      <c r="AV107" s="207"/>
      <c r="AW107" s="207"/>
      <c r="AX107" s="207"/>
      <c r="AY107" s="207"/>
    </row>
    <row r="108" spans="2:51" x14ac:dyDescent="0.25">
      <c r="B108" s="236"/>
      <c r="C108" s="236"/>
      <c r="D108" s="236"/>
      <c r="E108" s="236"/>
      <c r="F108" s="236"/>
      <c r="G108" s="274"/>
      <c r="H108" s="274"/>
      <c r="I108" s="274"/>
      <c r="J108" s="274"/>
      <c r="K108" s="274"/>
      <c r="L108" s="266"/>
      <c r="M108" s="266"/>
      <c r="N108" s="266"/>
      <c r="O108" s="266"/>
      <c r="P108" s="266"/>
      <c r="Q108" s="266"/>
      <c r="R108" s="266"/>
      <c r="S108" s="266"/>
      <c r="T108" s="275"/>
      <c r="U108" s="275"/>
      <c r="V108" s="275"/>
      <c r="W108" s="262" t="str">
        <f>IF(P107="Jednotlivé patro","stanice: ",IF(P107="Evakuace","stanice: ",IF(P107="Nem. režim","stanice: ",IF(P107="Požár","stanice: ",IF(P107="Odstavení výtahu","stanice: "," ")))))</f>
        <v xml:space="preserve"> </v>
      </c>
      <c r="X108" s="637"/>
      <c r="Y108" s="637"/>
      <c r="Z108" s="637"/>
      <c r="AA108" s="207"/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7"/>
      <c r="AL108" s="207"/>
      <c r="AM108" s="207"/>
      <c r="AN108" s="207"/>
      <c r="AO108" s="207"/>
      <c r="AP108" s="207"/>
      <c r="AQ108" s="207"/>
      <c r="AR108" s="207"/>
      <c r="AS108" s="207"/>
      <c r="AT108" s="207"/>
      <c r="AU108" s="207"/>
      <c r="AV108" s="207"/>
      <c r="AW108" s="207"/>
      <c r="AX108" s="207"/>
      <c r="AY108" s="207"/>
    </row>
    <row r="109" spans="2:51" ht="9" customHeight="1" x14ac:dyDescent="0.25">
      <c r="B109" s="236"/>
      <c r="C109" s="236"/>
      <c r="D109" s="236"/>
      <c r="E109" s="236"/>
      <c r="F109" s="23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76"/>
      <c r="U109" s="276"/>
      <c r="V109" s="276"/>
      <c r="W109" s="236"/>
      <c r="X109" s="277"/>
      <c r="Y109" s="277"/>
      <c r="Z109" s="236"/>
      <c r="AA109" s="207"/>
      <c r="AB109" s="207"/>
      <c r="AC109" s="207"/>
      <c r="AD109" s="207"/>
      <c r="AE109" s="207"/>
      <c r="AF109" s="207"/>
      <c r="AG109" s="207"/>
      <c r="AH109" s="207"/>
      <c r="AI109" s="207"/>
      <c r="AJ109" s="207"/>
      <c r="AK109" s="207"/>
      <c r="AL109" s="207"/>
      <c r="AM109" s="207"/>
      <c r="AN109" s="207"/>
      <c r="AO109" s="207"/>
      <c r="AP109" s="207"/>
      <c r="AQ109" s="207"/>
      <c r="AR109" s="207"/>
      <c r="AS109" s="207"/>
      <c r="AT109" s="207"/>
      <c r="AU109" s="207"/>
      <c r="AV109" s="207"/>
      <c r="AW109" s="207"/>
      <c r="AX109" s="207"/>
      <c r="AY109" s="207"/>
    </row>
    <row r="110" spans="2:51" x14ac:dyDescent="0.25">
      <c r="B110" s="236"/>
      <c r="C110" s="343" t="s">
        <v>97</v>
      </c>
      <c r="D110" s="344"/>
      <c r="E110" s="344"/>
      <c r="F110" s="344"/>
      <c r="G110" s="611"/>
      <c r="H110" s="612"/>
      <c r="I110" s="612"/>
      <c r="J110" s="612"/>
      <c r="K110" s="612"/>
      <c r="L110" s="613"/>
      <c r="N110" s="266"/>
      <c r="O110" s="266"/>
      <c r="P110" s="643"/>
      <c r="Q110" s="643"/>
      <c r="R110" s="643"/>
      <c r="S110" s="643"/>
      <c r="T110" s="627" t="str">
        <f>IF(G110="Dallas","počet čipů:",IF(G110="RFID","počet čipů:",IF(G110="FAB klíč vyjmut ve vypnuté poloze","počet klíčů:",IF(G110="FAB klíč vyjmut v obou polohách","počet klíčů:",IF(G110="Jiná","jiná:",IF(G110="FAB klíč s návratem do 0 polohy","počet klíčů:"," "))))))</f>
        <v xml:space="preserve"> </v>
      </c>
      <c r="U110" s="627"/>
      <c r="V110" s="627"/>
      <c r="W110" s="627"/>
      <c r="X110" s="644"/>
      <c r="Y110" s="644"/>
      <c r="Z110" s="644"/>
      <c r="AA110" s="207"/>
      <c r="AB110" s="207"/>
      <c r="AC110" s="207"/>
      <c r="AD110" s="207"/>
      <c r="AE110" s="207"/>
      <c r="AF110" s="207"/>
      <c r="AG110" s="207"/>
      <c r="AH110" s="207"/>
      <c r="AI110" s="207"/>
      <c r="AJ110" s="207"/>
      <c r="AK110" s="207"/>
      <c r="AL110" s="207"/>
      <c r="AM110" s="207"/>
      <c r="AN110" s="207"/>
      <c r="AO110" s="207"/>
      <c r="AP110" s="207"/>
      <c r="AQ110" s="207"/>
      <c r="AR110" s="207"/>
      <c r="AS110" s="207"/>
      <c r="AT110" s="207"/>
      <c r="AU110" s="207"/>
      <c r="AV110" s="207"/>
      <c r="AW110" s="207"/>
      <c r="AX110" s="207"/>
      <c r="AY110" s="207"/>
    </row>
    <row r="111" spans="2:51" x14ac:dyDescent="0.25">
      <c r="B111" s="236"/>
      <c r="C111" s="236"/>
      <c r="D111" s="236"/>
      <c r="E111" s="236"/>
      <c r="F111" s="236"/>
      <c r="G111" s="266"/>
      <c r="H111" s="266"/>
      <c r="I111" s="266"/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75"/>
      <c r="U111" s="275"/>
      <c r="V111" s="275"/>
      <c r="W111" s="262" t="str">
        <f>IF(P110="Jednotlivé patro","stanice: ",IF(P110="Evakuace","stanice: ",IF(P110="Nem. režim","stanice: ",IF(P110="Požár","stanice: ",IF(P110="Odstavení výtahu","stanice: "," ")))))</f>
        <v xml:space="preserve"> </v>
      </c>
      <c r="X111" s="637"/>
      <c r="Y111" s="637"/>
      <c r="Z111" s="637"/>
      <c r="AA111" s="207"/>
      <c r="AB111" s="207"/>
      <c r="AC111" s="207"/>
      <c r="AD111" s="207"/>
      <c r="AE111" s="207"/>
      <c r="AF111" s="207"/>
      <c r="AG111" s="207"/>
      <c r="AH111" s="207"/>
      <c r="AI111" s="207"/>
      <c r="AJ111" s="207"/>
      <c r="AK111" s="207"/>
      <c r="AL111" s="207"/>
      <c r="AM111" s="207"/>
      <c r="AN111" s="207"/>
      <c r="AO111" s="207"/>
      <c r="AP111" s="207"/>
      <c r="AQ111" s="207"/>
      <c r="AR111" s="207"/>
      <c r="AS111" s="207"/>
      <c r="AT111" s="207"/>
      <c r="AU111" s="207"/>
      <c r="AV111" s="207"/>
      <c r="AW111" s="207"/>
      <c r="AX111" s="207"/>
      <c r="AY111" s="207"/>
    </row>
    <row r="112" spans="2:51" ht="9" customHeight="1" x14ac:dyDescent="0.25">
      <c r="B112" s="236"/>
      <c r="C112" s="236"/>
      <c r="D112" s="236"/>
      <c r="E112" s="236"/>
      <c r="F112" s="236"/>
      <c r="G112" s="266"/>
      <c r="H112" s="266"/>
      <c r="I112" s="266"/>
      <c r="J112" s="266"/>
      <c r="K112" s="266"/>
      <c r="L112" s="266"/>
      <c r="M112" s="266"/>
      <c r="N112" s="266"/>
      <c r="O112" s="266"/>
      <c r="P112" s="266"/>
      <c r="Q112" s="266"/>
      <c r="R112" s="266"/>
      <c r="S112" s="266"/>
      <c r="T112" s="262"/>
      <c r="U112" s="262"/>
      <c r="V112" s="262"/>
      <c r="W112" s="236"/>
      <c r="X112" s="277"/>
      <c r="Y112" s="277"/>
      <c r="Z112" s="236"/>
      <c r="AA112" s="207"/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7"/>
      <c r="AL112" s="207"/>
      <c r="AM112" s="207"/>
      <c r="AN112" s="207"/>
      <c r="AO112" s="207"/>
      <c r="AP112" s="207"/>
      <c r="AQ112" s="207"/>
      <c r="AR112" s="207"/>
      <c r="AS112" s="207"/>
      <c r="AT112" s="207"/>
      <c r="AU112" s="207"/>
      <c r="AV112" s="207"/>
      <c r="AW112" s="207"/>
      <c r="AX112" s="207"/>
      <c r="AY112" s="207"/>
    </row>
    <row r="113" spans="2:51" x14ac:dyDescent="0.25">
      <c r="B113" s="236"/>
      <c r="C113" s="343" t="s">
        <v>98</v>
      </c>
      <c r="D113" s="344"/>
      <c r="E113" s="344"/>
      <c r="F113" s="344"/>
      <c r="G113" s="611"/>
      <c r="H113" s="612"/>
      <c r="I113" s="612"/>
      <c r="J113" s="612"/>
      <c r="K113" s="612"/>
      <c r="L113" s="613"/>
      <c r="N113" s="266"/>
      <c r="O113" s="266"/>
      <c r="P113" s="643"/>
      <c r="Q113" s="643"/>
      <c r="R113" s="643"/>
      <c r="S113" s="643"/>
      <c r="T113" s="627" t="str">
        <f>IF(G113="Dallas","počet čipů:",IF(G113="RFID","počet čipů:",IF(G113="FAB klíč vyjmut ve vypnuté poloze","počet klíčů:",IF(G113="FAB klíč vyjmut v obou polohách","počet klíčů:",IF(G113="Jiná","jiná:",IF(G113="FAB klíč s návratem do 0 polohy","počet klíčů:"," "))))))</f>
        <v xml:space="preserve"> </v>
      </c>
      <c r="U113" s="627"/>
      <c r="V113" s="627"/>
      <c r="W113" s="627"/>
      <c r="X113" s="644"/>
      <c r="Y113" s="644"/>
      <c r="Z113" s="644"/>
      <c r="AA113" s="207"/>
      <c r="AB113" s="207"/>
      <c r="AC113" s="207"/>
      <c r="AD113" s="207"/>
      <c r="AE113" s="207"/>
      <c r="AF113" s="207"/>
      <c r="AG113" s="207"/>
      <c r="AH113" s="207"/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07"/>
      <c r="AW113" s="207"/>
      <c r="AX113" s="207"/>
      <c r="AY113" s="207"/>
    </row>
    <row r="114" spans="2:51" x14ac:dyDescent="0.25">
      <c r="B114" s="236"/>
      <c r="C114" s="236"/>
      <c r="D114" s="236"/>
      <c r="E114" s="236"/>
      <c r="F114" s="23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75"/>
      <c r="U114" s="275"/>
      <c r="V114" s="275"/>
      <c r="W114" s="262" t="str">
        <f>IF(P113="Jednotlivé patro","stanice: ",IF(P113="Evakuace","stanice: ",IF(P113="Nem. režim","stanice: ",IF(P113="Požár","stanice: ",IF(P113="Odstavení výtahu","stanice: "," ")))))</f>
        <v xml:space="preserve"> </v>
      </c>
      <c r="X114" s="637"/>
      <c r="Y114" s="637"/>
      <c r="Z114" s="637"/>
      <c r="AA114" s="207"/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207"/>
      <c r="AL114" s="207"/>
      <c r="AM114" s="207"/>
      <c r="AN114" s="207"/>
      <c r="AO114" s="207"/>
      <c r="AP114" s="207"/>
      <c r="AQ114" s="207"/>
      <c r="AR114" s="207"/>
      <c r="AS114" s="207"/>
      <c r="AT114" s="207"/>
      <c r="AU114" s="207"/>
      <c r="AV114" s="207"/>
      <c r="AW114" s="207"/>
      <c r="AX114" s="207"/>
      <c r="AY114" s="207"/>
    </row>
    <row r="115" spans="2:51" x14ac:dyDescent="0.25">
      <c r="B115" s="236"/>
      <c r="C115" s="236"/>
      <c r="D115" s="236"/>
      <c r="E115" s="236"/>
      <c r="F115" s="23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305"/>
      <c r="U115" s="305"/>
      <c r="V115" s="305"/>
      <c r="W115" s="304"/>
      <c r="X115" s="303"/>
      <c r="Y115" s="303"/>
      <c r="Z115" s="303"/>
      <c r="AA115" s="207"/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07"/>
      <c r="AL115" s="207"/>
      <c r="AM115" s="207"/>
      <c r="AN115" s="207"/>
      <c r="AO115" s="207"/>
      <c r="AP115" s="207"/>
      <c r="AQ115" s="207"/>
      <c r="AR115" s="207"/>
      <c r="AS115" s="207"/>
      <c r="AT115" s="207"/>
      <c r="AU115" s="207"/>
      <c r="AV115" s="207"/>
      <c r="AW115" s="207"/>
      <c r="AX115" s="207"/>
      <c r="AY115" s="207"/>
    </row>
    <row r="116" spans="2:51" ht="15" customHeight="1" x14ac:dyDescent="0.25">
      <c r="B116" s="236"/>
      <c r="C116" s="236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236"/>
      <c r="X116" s="236"/>
      <c r="Y116" s="236"/>
      <c r="Z116" s="236"/>
      <c r="AA116" s="207"/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07"/>
      <c r="AL116" s="207"/>
      <c r="AM116" s="207"/>
      <c r="AN116" s="207"/>
      <c r="AO116" s="207"/>
      <c r="AP116" s="207"/>
      <c r="AQ116" s="207"/>
      <c r="AR116" s="207"/>
      <c r="AS116" s="207"/>
      <c r="AT116" s="207"/>
      <c r="AU116" s="207"/>
      <c r="AV116" s="207"/>
      <c r="AW116" s="207"/>
      <c r="AX116" s="207"/>
      <c r="AY116" s="207"/>
    </row>
    <row r="117" spans="2:51" ht="21" x14ac:dyDescent="0.25">
      <c r="B117" s="266"/>
      <c r="C117" s="648" t="s">
        <v>82</v>
      </c>
      <c r="D117" s="648"/>
      <c r="E117" s="648"/>
      <c r="F117" s="648"/>
      <c r="G117" s="648"/>
      <c r="H117" s="648"/>
      <c r="I117" s="648"/>
      <c r="J117" s="648"/>
      <c r="K117" s="648"/>
      <c r="L117" s="648"/>
      <c r="M117" s="648"/>
      <c r="N117" s="648"/>
      <c r="O117" s="648"/>
      <c r="P117" s="648"/>
      <c r="Q117" s="648"/>
      <c r="R117" s="648"/>
      <c r="S117" s="648"/>
      <c r="T117" s="648"/>
      <c r="U117" s="648"/>
      <c r="V117" s="648"/>
      <c r="W117" s="648"/>
      <c r="X117" s="648"/>
      <c r="Y117" s="648"/>
      <c r="Z117" s="266"/>
      <c r="AA117" s="207"/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07"/>
      <c r="AL117" s="207"/>
      <c r="AM117" s="207"/>
      <c r="AN117" s="207"/>
      <c r="AO117" s="207"/>
      <c r="AP117" s="207"/>
      <c r="AQ117" s="207"/>
      <c r="AR117" s="207"/>
      <c r="AS117" s="207"/>
      <c r="AT117" s="207"/>
      <c r="AU117" s="207"/>
      <c r="AV117" s="207"/>
      <c r="AW117" s="207"/>
      <c r="AX117" s="207"/>
      <c r="AY117" s="207"/>
    </row>
    <row r="118" spans="2:51" x14ac:dyDescent="0.25">
      <c r="B118" s="266"/>
      <c r="C118" s="645"/>
      <c r="D118" s="645"/>
      <c r="E118" s="645"/>
      <c r="F118" s="645"/>
      <c r="G118" s="645"/>
      <c r="H118" s="645"/>
      <c r="I118" s="645"/>
      <c r="J118" s="645"/>
      <c r="K118" s="645"/>
      <c r="L118" s="645"/>
      <c r="M118" s="645"/>
      <c r="N118" s="645"/>
      <c r="O118" s="645"/>
      <c r="P118" s="645"/>
      <c r="Q118" s="645"/>
      <c r="R118" s="645"/>
      <c r="S118" s="645"/>
      <c r="T118" s="645"/>
      <c r="U118" s="645"/>
      <c r="V118" s="645"/>
      <c r="W118" s="645"/>
      <c r="X118" s="645"/>
      <c r="Y118" s="645"/>
      <c r="Z118" s="266"/>
      <c r="AA118" s="207"/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07"/>
      <c r="AL118" s="207"/>
      <c r="AM118" s="207"/>
      <c r="AN118" s="207"/>
      <c r="AO118" s="207"/>
      <c r="AP118" s="207"/>
      <c r="AQ118" s="207"/>
      <c r="AR118" s="207"/>
      <c r="AS118" s="207"/>
      <c r="AT118" s="207"/>
      <c r="AU118" s="207"/>
      <c r="AV118" s="207"/>
      <c r="AW118" s="207"/>
      <c r="AX118" s="207"/>
      <c r="AY118" s="207"/>
    </row>
    <row r="119" spans="2:51" x14ac:dyDescent="0.25">
      <c r="B119" s="266"/>
      <c r="C119" s="645"/>
      <c r="D119" s="645"/>
      <c r="E119" s="645"/>
      <c r="F119" s="645"/>
      <c r="G119" s="645"/>
      <c r="H119" s="645"/>
      <c r="I119" s="645"/>
      <c r="J119" s="645"/>
      <c r="K119" s="645"/>
      <c r="L119" s="645"/>
      <c r="M119" s="645"/>
      <c r="N119" s="645"/>
      <c r="O119" s="645"/>
      <c r="P119" s="645"/>
      <c r="Q119" s="645"/>
      <c r="R119" s="645"/>
      <c r="S119" s="645"/>
      <c r="T119" s="645"/>
      <c r="U119" s="645"/>
      <c r="V119" s="645"/>
      <c r="W119" s="645"/>
      <c r="X119" s="645"/>
      <c r="Y119" s="645"/>
      <c r="Z119" s="266"/>
      <c r="AA119" s="207"/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07"/>
      <c r="AL119" s="207"/>
      <c r="AM119" s="207"/>
      <c r="AN119" s="207"/>
      <c r="AO119" s="207"/>
      <c r="AP119" s="207"/>
      <c r="AQ119" s="207"/>
      <c r="AR119" s="207"/>
      <c r="AS119" s="207"/>
      <c r="AT119" s="207"/>
      <c r="AU119" s="207"/>
      <c r="AV119" s="207"/>
      <c r="AW119" s="207"/>
      <c r="AX119" s="207"/>
      <c r="AY119" s="207"/>
    </row>
    <row r="120" spans="2:51" x14ac:dyDescent="0.25">
      <c r="B120" s="266"/>
      <c r="C120" s="645"/>
      <c r="D120" s="645"/>
      <c r="E120" s="645"/>
      <c r="F120" s="645"/>
      <c r="G120" s="645"/>
      <c r="H120" s="645"/>
      <c r="I120" s="645"/>
      <c r="J120" s="645"/>
      <c r="K120" s="645"/>
      <c r="L120" s="645"/>
      <c r="M120" s="645"/>
      <c r="N120" s="645"/>
      <c r="O120" s="645"/>
      <c r="P120" s="645"/>
      <c r="Q120" s="645"/>
      <c r="R120" s="645"/>
      <c r="S120" s="645"/>
      <c r="T120" s="645"/>
      <c r="U120" s="645"/>
      <c r="V120" s="645"/>
      <c r="W120" s="645"/>
      <c r="X120" s="645"/>
      <c r="Y120" s="645"/>
      <c r="Z120" s="266"/>
      <c r="AA120" s="207"/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07"/>
      <c r="AL120" s="207"/>
      <c r="AM120" s="207"/>
      <c r="AN120" s="207"/>
      <c r="AO120" s="207"/>
      <c r="AP120" s="207"/>
      <c r="AQ120" s="207"/>
      <c r="AR120" s="207"/>
      <c r="AS120" s="207"/>
      <c r="AT120" s="207"/>
      <c r="AU120" s="207"/>
      <c r="AV120" s="207"/>
      <c r="AW120" s="207"/>
      <c r="AX120" s="207"/>
      <c r="AY120" s="207"/>
    </row>
    <row r="121" spans="2:51" x14ac:dyDescent="0.25">
      <c r="B121" s="266"/>
      <c r="C121" s="645"/>
      <c r="D121" s="645"/>
      <c r="E121" s="645"/>
      <c r="F121" s="645"/>
      <c r="G121" s="645"/>
      <c r="H121" s="645"/>
      <c r="I121" s="645"/>
      <c r="J121" s="645"/>
      <c r="K121" s="645"/>
      <c r="L121" s="645"/>
      <c r="M121" s="645"/>
      <c r="N121" s="645"/>
      <c r="O121" s="645"/>
      <c r="P121" s="645"/>
      <c r="Q121" s="645"/>
      <c r="R121" s="645"/>
      <c r="S121" s="645"/>
      <c r="T121" s="645"/>
      <c r="U121" s="645"/>
      <c r="V121" s="645"/>
      <c r="W121" s="645"/>
      <c r="X121" s="645"/>
      <c r="Y121" s="645"/>
      <c r="Z121" s="266"/>
      <c r="AA121" s="207"/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07"/>
      <c r="AL121" s="207"/>
      <c r="AM121" s="207"/>
      <c r="AN121" s="207"/>
      <c r="AO121" s="207"/>
      <c r="AP121" s="207"/>
      <c r="AQ121" s="207"/>
      <c r="AR121" s="207"/>
      <c r="AS121" s="207"/>
      <c r="AT121" s="207"/>
      <c r="AU121" s="207"/>
      <c r="AV121" s="207"/>
      <c r="AW121" s="207"/>
      <c r="AX121" s="207"/>
      <c r="AY121" s="207"/>
    </row>
    <row r="122" spans="2:51" x14ac:dyDescent="0.25">
      <c r="B122" s="266"/>
      <c r="C122" s="645"/>
      <c r="D122" s="645"/>
      <c r="E122" s="645"/>
      <c r="F122" s="645"/>
      <c r="G122" s="645"/>
      <c r="H122" s="645"/>
      <c r="I122" s="645"/>
      <c r="J122" s="645"/>
      <c r="K122" s="645"/>
      <c r="L122" s="645"/>
      <c r="M122" s="645"/>
      <c r="N122" s="645"/>
      <c r="O122" s="645"/>
      <c r="P122" s="645"/>
      <c r="Q122" s="645"/>
      <c r="R122" s="645"/>
      <c r="S122" s="645"/>
      <c r="T122" s="645"/>
      <c r="U122" s="645"/>
      <c r="V122" s="645"/>
      <c r="W122" s="645"/>
      <c r="X122" s="645"/>
      <c r="Y122" s="645"/>
      <c r="Z122" s="266"/>
      <c r="AA122" s="207"/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  <c r="AT122" s="207"/>
      <c r="AU122" s="207"/>
      <c r="AV122" s="207"/>
      <c r="AW122" s="207"/>
      <c r="AX122" s="207"/>
      <c r="AY122" s="207"/>
    </row>
    <row r="123" spans="2:51" x14ac:dyDescent="0.25">
      <c r="B123" s="266"/>
      <c r="C123" s="654"/>
      <c r="D123" s="654"/>
      <c r="E123" s="654"/>
      <c r="F123" s="654"/>
      <c r="G123" s="654"/>
      <c r="H123" s="654"/>
      <c r="I123" s="654"/>
      <c r="J123" s="654"/>
      <c r="K123" s="654"/>
      <c r="L123" s="654"/>
      <c r="M123" s="654"/>
      <c r="N123" s="654"/>
      <c r="O123" s="654"/>
      <c r="P123" s="654"/>
      <c r="Q123" s="654"/>
      <c r="R123" s="654"/>
      <c r="S123" s="654"/>
      <c r="T123" s="654"/>
      <c r="U123" s="654"/>
      <c r="V123" s="654"/>
      <c r="W123" s="654"/>
      <c r="X123" s="654"/>
      <c r="Y123" s="654"/>
      <c r="Z123" s="266"/>
      <c r="AA123" s="207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207"/>
      <c r="AV123" s="207"/>
      <c r="AW123" s="207"/>
      <c r="AX123" s="207"/>
      <c r="AY123" s="207"/>
    </row>
    <row r="124" spans="2:51" x14ac:dyDescent="0.25">
      <c r="B124" s="266"/>
      <c r="C124" s="645"/>
      <c r="D124" s="645"/>
      <c r="E124" s="645"/>
      <c r="F124" s="645"/>
      <c r="G124" s="645"/>
      <c r="H124" s="645"/>
      <c r="I124" s="645"/>
      <c r="J124" s="645"/>
      <c r="K124" s="645"/>
      <c r="L124" s="645"/>
      <c r="M124" s="645"/>
      <c r="N124" s="645"/>
      <c r="O124" s="645"/>
      <c r="P124" s="645"/>
      <c r="Q124" s="645"/>
      <c r="R124" s="645"/>
      <c r="S124" s="645"/>
      <c r="T124" s="645"/>
      <c r="U124" s="645"/>
      <c r="V124" s="645"/>
      <c r="W124" s="645"/>
      <c r="X124" s="645"/>
      <c r="Y124" s="645"/>
      <c r="Z124" s="266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207"/>
      <c r="AV124" s="207"/>
      <c r="AW124" s="207"/>
      <c r="AX124" s="207"/>
      <c r="AY124" s="207"/>
    </row>
    <row r="125" spans="2:51" x14ac:dyDescent="0.25">
      <c r="B125" s="266"/>
      <c r="C125" s="645"/>
      <c r="D125" s="645"/>
      <c r="E125" s="645"/>
      <c r="F125" s="645"/>
      <c r="G125" s="645"/>
      <c r="H125" s="645"/>
      <c r="I125" s="645"/>
      <c r="J125" s="645"/>
      <c r="K125" s="645"/>
      <c r="L125" s="645"/>
      <c r="M125" s="645"/>
      <c r="N125" s="645"/>
      <c r="O125" s="645"/>
      <c r="P125" s="645"/>
      <c r="Q125" s="645"/>
      <c r="R125" s="645"/>
      <c r="S125" s="645"/>
      <c r="T125" s="645"/>
      <c r="U125" s="645"/>
      <c r="V125" s="645"/>
      <c r="W125" s="645"/>
      <c r="X125" s="645"/>
      <c r="Y125" s="645"/>
      <c r="Z125" s="266"/>
      <c r="AA125" s="207"/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207"/>
      <c r="AV125" s="207"/>
      <c r="AW125" s="207"/>
      <c r="AX125" s="207"/>
      <c r="AY125" s="207"/>
    </row>
    <row r="126" spans="2:51" x14ac:dyDescent="0.25">
      <c r="B126" s="266"/>
      <c r="C126" s="645"/>
      <c r="D126" s="645"/>
      <c r="E126" s="645"/>
      <c r="F126" s="645"/>
      <c r="G126" s="645"/>
      <c r="H126" s="645"/>
      <c r="I126" s="645"/>
      <c r="J126" s="645"/>
      <c r="K126" s="645"/>
      <c r="L126" s="645"/>
      <c r="M126" s="645"/>
      <c r="N126" s="645"/>
      <c r="O126" s="645"/>
      <c r="P126" s="645"/>
      <c r="Q126" s="645"/>
      <c r="R126" s="645"/>
      <c r="S126" s="645"/>
      <c r="T126" s="645"/>
      <c r="U126" s="645"/>
      <c r="V126" s="645"/>
      <c r="W126" s="645"/>
      <c r="X126" s="645"/>
      <c r="Y126" s="645"/>
      <c r="Z126" s="266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207"/>
      <c r="AV126" s="207"/>
      <c r="AW126" s="207"/>
      <c r="AX126" s="207"/>
      <c r="AY126" s="207"/>
    </row>
    <row r="127" spans="2:51" x14ac:dyDescent="0.25">
      <c r="B127" s="266"/>
      <c r="C127" s="645"/>
      <c r="D127" s="645"/>
      <c r="E127" s="645"/>
      <c r="F127" s="645"/>
      <c r="G127" s="645"/>
      <c r="H127" s="645"/>
      <c r="I127" s="645"/>
      <c r="J127" s="645"/>
      <c r="K127" s="645"/>
      <c r="L127" s="645"/>
      <c r="M127" s="645"/>
      <c r="N127" s="645"/>
      <c r="O127" s="645"/>
      <c r="P127" s="645"/>
      <c r="Q127" s="645"/>
      <c r="R127" s="645"/>
      <c r="S127" s="645"/>
      <c r="T127" s="645"/>
      <c r="U127" s="645"/>
      <c r="V127" s="645"/>
      <c r="W127" s="645"/>
      <c r="X127" s="645"/>
      <c r="Y127" s="645"/>
      <c r="Z127" s="266"/>
      <c r="AA127" s="207"/>
      <c r="AB127" s="207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207"/>
      <c r="AV127" s="207"/>
      <c r="AW127" s="207"/>
      <c r="AX127" s="207"/>
      <c r="AY127" s="207"/>
    </row>
    <row r="128" spans="2:51" x14ac:dyDescent="0.25">
      <c r="B128" s="266"/>
      <c r="C128" s="645"/>
      <c r="D128" s="645"/>
      <c r="E128" s="645"/>
      <c r="F128" s="645"/>
      <c r="G128" s="645"/>
      <c r="H128" s="645"/>
      <c r="I128" s="645"/>
      <c r="J128" s="645"/>
      <c r="K128" s="645"/>
      <c r="L128" s="645"/>
      <c r="M128" s="645"/>
      <c r="N128" s="645"/>
      <c r="O128" s="645"/>
      <c r="P128" s="645"/>
      <c r="Q128" s="645"/>
      <c r="R128" s="645"/>
      <c r="S128" s="645"/>
      <c r="T128" s="645"/>
      <c r="U128" s="645"/>
      <c r="V128" s="645"/>
      <c r="W128" s="645"/>
      <c r="X128" s="645"/>
      <c r="Y128" s="645"/>
      <c r="Z128" s="266"/>
      <c r="AA128" s="207"/>
      <c r="AB128" s="207"/>
      <c r="AC128" s="207"/>
      <c r="AD128" s="207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207"/>
      <c r="AV128" s="207"/>
      <c r="AW128" s="207"/>
      <c r="AX128" s="207"/>
      <c r="AY128" s="207"/>
    </row>
    <row r="129" spans="2:51" x14ac:dyDescent="0.25">
      <c r="B129" s="266"/>
      <c r="C129" s="653"/>
      <c r="D129" s="653"/>
      <c r="E129" s="653"/>
      <c r="F129" s="653"/>
      <c r="G129" s="653"/>
      <c r="H129" s="653"/>
      <c r="I129" s="653"/>
      <c r="J129" s="653"/>
      <c r="K129" s="653"/>
      <c r="L129" s="653"/>
      <c r="M129" s="653"/>
      <c r="N129" s="653"/>
      <c r="O129" s="653"/>
      <c r="P129" s="653"/>
      <c r="Q129" s="653"/>
      <c r="R129" s="653"/>
      <c r="S129" s="653"/>
      <c r="T129" s="653"/>
      <c r="U129" s="653"/>
      <c r="V129" s="653"/>
      <c r="W129" s="653"/>
      <c r="X129" s="653"/>
      <c r="Y129" s="653"/>
      <c r="Z129" s="266"/>
      <c r="AA129" s="207"/>
      <c r="AB129" s="207"/>
      <c r="AC129" s="207"/>
      <c r="AD129" s="207"/>
      <c r="AE129" s="207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207"/>
      <c r="AV129" s="207"/>
      <c r="AW129" s="207"/>
      <c r="AX129" s="207"/>
      <c r="AY129" s="207"/>
    </row>
    <row r="130" spans="2:51" x14ac:dyDescent="0.25">
      <c r="B130" s="266"/>
      <c r="C130" s="266"/>
      <c r="D130" s="266"/>
      <c r="E130" s="266"/>
      <c r="F130" s="266"/>
      <c r="G130" s="266"/>
      <c r="H130" s="266"/>
      <c r="I130" s="266"/>
      <c r="J130" s="266"/>
      <c r="K130" s="266"/>
      <c r="L130" s="266"/>
      <c r="M130" s="266"/>
      <c r="N130" s="266"/>
      <c r="O130" s="266"/>
      <c r="P130" s="266"/>
      <c r="Q130" s="266"/>
      <c r="R130" s="266"/>
      <c r="S130" s="266"/>
      <c r="T130" s="266"/>
      <c r="U130" s="266"/>
      <c r="V130" s="266"/>
      <c r="W130" s="266"/>
      <c r="X130" s="266"/>
      <c r="Y130" s="266"/>
      <c r="Z130" s="266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207"/>
      <c r="AV130" s="207"/>
      <c r="AW130" s="207"/>
      <c r="AX130" s="207"/>
      <c r="AY130" s="207"/>
    </row>
    <row r="131" spans="2:51" x14ac:dyDescent="0.25">
      <c r="B131" s="207"/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207"/>
      <c r="AV131" s="207"/>
      <c r="AW131" s="207"/>
      <c r="AX131" s="207"/>
      <c r="AY131" s="207"/>
    </row>
    <row r="132" spans="2:51" x14ac:dyDescent="0.25">
      <c r="B132" s="207"/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207"/>
      <c r="AV132" s="207"/>
      <c r="AW132" s="207"/>
      <c r="AX132" s="207"/>
      <c r="AY132" s="207"/>
    </row>
    <row r="133" spans="2:51" x14ac:dyDescent="0.25">
      <c r="B133" s="207"/>
      <c r="C133" s="207"/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207"/>
      <c r="AV133" s="207"/>
      <c r="AW133" s="207"/>
      <c r="AX133" s="207"/>
      <c r="AY133" s="207"/>
    </row>
    <row r="134" spans="2:51" x14ac:dyDescent="0.25">
      <c r="B134" s="207"/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207"/>
      <c r="AV134" s="207"/>
      <c r="AW134" s="207"/>
      <c r="AX134" s="207"/>
      <c r="AY134" s="207"/>
    </row>
    <row r="135" spans="2:51" x14ac:dyDescent="0.25">
      <c r="B135" s="207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207"/>
      <c r="AV135" s="207"/>
      <c r="AW135" s="207"/>
      <c r="AX135" s="207"/>
      <c r="AY135" s="207"/>
    </row>
    <row r="136" spans="2:51" x14ac:dyDescent="0.25">
      <c r="B136" s="207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207"/>
      <c r="AV136" s="207"/>
      <c r="AW136" s="207"/>
      <c r="AX136" s="207"/>
      <c r="AY136" s="207"/>
    </row>
    <row r="137" spans="2:51" x14ac:dyDescent="0.25">
      <c r="B137" s="207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207"/>
      <c r="AV137" s="207"/>
      <c r="AW137" s="207"/>
      <c r="AX137" s="207"/>
      <c r="AY137" s="207"/>
    </row>
    <row r="138" spans="2:51" x14ac:dyDescent="0.25">
      <c r="B138" s="207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7"/>
      <c r="AV138" s="207"/>
      <c r="AW138" s="207"/>
      <c r="AX138" s="207"/>
      <c r="AY138" s="207"/>
    </row>
    <row r="139" spans="2:51" x14ac:dyDescent="0.25">
      <c r="B139" s="207"/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207"/>
      <c r="AV139" s="207"/>
      <c r="AW139" s="207"/>
      <c r="AX139" s="207"/>
      <c r="AY139" s="207"/>
    </row>
    <row r="140" spans="2:51" x14ac:dyDescent="0.25">
      <c r="B140" s="207"/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207"/>
      <c r="AV140" s="207"/>
      <c r="AW140" s="207"/>
      <c r="AX140" s="207"/>
      <c r="AY140" s="207"/>
    </row>
    <row r="141" spans="2:51" x14ac:dyDescent="0.25">
      <c r="B141" s="207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207"/>
      <c r="AV141" s="207"/>
      <c r="AW141" s="207"/>
      <c r="AX141" s="207"/>
      <c r="AY141" s="207"/>
    </row>
    <row r="142" spans="2:51" x14ac:dyDescent="0.25">
      <c r="B142" s="207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207"/>
      <c r="AV142" s="207"/>
      <c r="AW142" s="207"/>
      <c r="AX142" s="207"/>
      <c r="AY142" s="207"/>
    </row>
    <row r="143" spans="2:51" x14ac:dyDescent="0.25">
      <c r="B143" s="207"/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207"/>
      <c r="AV143" s="207"/>
      <c r="AW143" s="207"/>
      <c r="AX143" s="207"/>
      <c r="AY143" s="207"/>
    </row>
    <row r="144" spans="2:51" x14ac:dyDescent="0.25">
      <c r="B144" s="207"/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207"/>
      <c r="AV144" s="207"/>
      <c r="AW144" s="207"/>
      <c r="AX144" s="207"/>
      <c r="AY144" s="207"/>
    </row>
    <row r="145" spans="2:51" x14ac:dyDescent="0.25">
      <c r="B145" s="207"/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207"/>
      <c r="AV145" s="207"/>
      <c r="AW145" s="207"/>
      <c r="AX145" s="207"/>
      <c r="AY145" s="207"/>
    </row>
    <row r="146" spans="2:51" x14ac:dyDescent="0.25">
      <c r="B146" s="207"/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</row>
    <row r="147" spans="2:51" x14ac:dyDescent="0.25">
      <c r="B147" s="207"/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</row>
    <row r="148" spans="2:51" x14ac:dyDescent="0.25">
      <c r="B148" s="207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</row>
    <row r="149" spans="2:51" x14ac:dyDescent="0.25">
      <c r="B149" s="207"/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</row>
    <row r="150" spans="2:51" x14ac:dyDescent="0.25">
      <c r="B150" s="207"/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</row>
    <row r="151" spans="2:51" x14ac:dyDescent="0.25">
      <c r="B151" s="207"/>
      <c r="C151" s="207"/>
      <c r="D151" s="207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</row>
    <row r="152" spans="2:51" x14ac:dyDescent="0.25">
      <c r="B152" s="207"/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</row>
    <row r="153" spans="2:51" x14ac:dyDescent="0.25">
      <c r="B153" s="207"/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</row>
    <row r="154" spans="2:51" x14ac:dyDescent="0.25">
      <c r="B154" s="207"/>
      <c r="C154" s="207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</row>
    <row r="155" spans="2:51" x14ac:dyDescent="0.25">
      <c r="B155" s="207"/>
      <c r="C155" s="207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</row>
    <row r="156" spans="2:51" x14ac:dyDescent="0.25">
      <c r="B156" s="207"/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</row>
    <row r="157" spans="2:51" x14ac:dyDescent="0.25">
      <c r="B157" s="207"/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</row>
    <row r="158" spans="2:51" x14ac:dyDescent="0.25">
      <c r="B158" s="207"/>
      <c r="C158" s="207"/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</row>
    <row r="159" spans="2:51" x14ac:dyDescent="0.25">
      <c r="B159" s="207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</row>
    <row r="160" spans="2:51" x14ac:dyDescent="0.25">
      <c r="B160" s="207"/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</row>
    <row r="161" spans="2:51" x14ac:dyDescent="0.25">
      <c r="B161" s="207"/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</row>
    <row r="162" spans="2:51" x14ac:dyDescent="0.25">
      <c r="B162" s="207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</row>
    <row r="163" spans="2:51" x14ac:dyDescent="0.25">
      <c r="B163" s="207"/>
      <c r="C163" s="207"/>
      <c r="D163" s="207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</row>
    <row r="164" spans="2:51" x14ac:dyDescent="0.25">
      <c r="B164" s="207"/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207"/>
      <c r="AT164" s="207"/>
      <c r="AU164" s="207"/>
      <c r="AV164" s="207"/>
      <c r="AW164" s="207"/>
      <c r="AX164" s="207"/>
      <c r="AY164" s="207"/>
    </row>
    <row r="165" spans="2:51" x14ac:dyDescent="0.25">
      <c r="B165" s="207"/>
      <c r="C165" s="207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207"/>
      <c r="AT165" s="207"/>
      <c r="AU165" s="207"/>
      <c r="AV165" s="207"/>
      <c r="AW165" s="207"/>
      <c r="AX165" s="207"/>
      <c r="AY165" s="207"/>
    </row>
    <row r="166" spans="2:51" x14ac:dyDescent="0.25">
      <c r="B166" s="207"/>
      <c r="C166" s="207"/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</row>
    <row r="167" spans="2:51" x14ac:dyDescent="0.25">
      <c r="B167" s="207"/>
      <c r="C167" s="207"/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207"/>
      <c r="AV167" s="207"/>
      <c r="AW167" s="207"/>
      <c r="AX167" s="207"/>
      <c r="AY167" s="207"/>
    </row>
    <row r="168" spans="2:51" x14ac:dyDescent="0.25"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207"/>
      <c r="AV168" s="207"/>
      <c r="AW168" s="207"/>
      <c r="AX168" s="207"/>
      <c r="AY168" s="207"/>
    </row>
    <row r="169" spans="2:51" x14ac:dyDescent="0.25">
      <c r="B169" s="207"/>
      <c r="C169" s="207"/>
      <c r="D169" s="207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207"/>
      <c r="AV169" s="207"/>
      <c r="AW169" s="207"/>
      <c r="AX169" s="207"/>
      <c r="AY169" s="207"/>
    </row>
    <row r="170" spans="2:51" x14ac:dyDescent="0.25"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</row>
    <row r="171" spans="2:51" x14ac:dyDescent="0.25"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207"/>
      <c r="AV171" s="207"/>
      <c r="AW171" s="207"/>
      <c r="AX171" s="207"/>
      <c r="AY171" s="207"/>
    </row>
    <row r="172" spans="2:51" x14ac:dyDescent="0.25"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207"/>
      <c r="AV172" s="207"/>
      <c r="AW172" s="207"/>
      <c r="AX172" s="207"/>
      <c r="AY172" s="207"/>
    </row>
    <row r="173" spans="2:51" x14ac:dyDescent="0.25"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07"/>
      <c r="AW173" s="207"/>
      <c r="AX173" s="207"/>
      <c r="AY173" s="207"/>
    </row>
    <row r="174" spans="2:51" x14ac:dyDescent="0.25"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</row>
    <row r="175" spans="2:51" x14ac:dyDescent="0.25"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207"/>
      <c r="AV175" s="207"/>
      <c r="AW175" s="207"/>
      <c r="AX175" s="207"/>
      <c r="AY175" s="207"/>
    </row>
    <row r="176" spans="2:51" x14ac:dyDescent="0.25"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207"/>
      <c r="AV176" s="207"/>
      <c r="AW176" s="207"/>
      <c r="AX176" s="207"/>
      <c r="AY176" s="207"/>
    </row>
    <row r="177" spans="2:51" x14ac:dyDescent="0.25"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</row>
    <row r="178" spans="2:51" x14ac:dyDescent="0.25"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7"/>
      <c r="AV178" s="207"/>
      <c r="AW178" s="207"/>
      <c r="AX178" s="207"/>
      <c r="AY178" s="207"/>
    </row>
    <row r="179" spans="2:51" x14ac:dyDescent="0.25"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</row>
    <row r="180" spans="2:51" x14ac:dyDescent="0.25"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</row>
    <row r="181" spans="2:51" x14ac:dyDescent="0.25"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</row>
    <row r="182" spans="2:51" x14ac:dyDescent="0.25"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</row>
    <row r="183" spans="2:51" x14ac:dyDescent="0.25"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</row>
    <row r="184" spans="2:51" x14ac:dyDescent="0.25"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</row>
    <row r="185" spans="2:51" x14ac:dyDescent="0.25"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</row>
    <row r="186" spans="2:51" x14ac:dyDescent="0.25"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</row>
    <row r="187" spans="2:51" x14ac:dyDescent="0.25"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7"/>
      <c r="AV187" s="207"/>
      <c r="AW187" s="207"/>
      <c r="AX187" s="207"/>
      <c r="AY187" s="207"/>
    </row>
    <row r="188" spans="2:51" x14ac:dyDescent="0.25"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07"/>
      <c r="AW188" s="207"/>
      <c r="AX188" s="207"/>
      <c r="AY188" s="207"/>
    </row>
    <row r="189" spans="2:51" x14ac:dyDescent="0.25"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  <c r="AX189" s="207"/>
      <c r="AY189" s="207"/>
    </row>
    <row r="190" spans="2:51" x14ac:dyDescent="0.25"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207"/>
      <c r="AV190" s="207"/>
      <c r="AW190" s="207"/>
      <c r="AX190" s="207"/>
      <c r="AY190" s="207"/>
    </row>
    <row r="191" spans="2:51" x14ac:dyDescent="0.25"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207"/>
      <c r="AV191" s="207"/>
      <c r="AW191" s="207"/>
      <c r="AX191" s="207"/>
      <c r="AY191" s="207"/>
    </row>
    <row r="192" spans="2:51" x14ac:dyDescent="0.25"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</row>
    <row r="193" spans="2:51" x14ac:dyDescent="0.25"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7"/>
      <c r="AV193" s="207"/>
      <c r="AW193" s="207"/>
      <c r="AX193" s="207"/>
      <c r="AY193" s="207"/>
    </row>
  </sheetData>
  <sheetProtection password="D62E" sheet="1" objects="1" scenarios="1" selectLockedCells="1"/>
  <dataConsolidate/>
  <mergeCells count="171">
    <mergeCell ref="P107:S107"/>
    <mergeCell ref="X107:Z107"/>
    <mergeCell ref="P82:R82"/>
    <mergeCell ref="T95:W95"/>
    <mergeCell ref="T96:W96"/>
    <mergeCell ref="Q89:W89"/>
    <mergeCell ref="B1:P2"/>
    <mergeCell ref="U2:Y2"/>
    <mergeCell ref="C129:Y129"/>
    <mergeCell ref="T88:W88"/>
    <mergeCell ref="G87:J87"/>
    <mergeCell ref="G89:J89"/>
    <mergeCell ref="G95:J95"/>
    <mergeCell ref="G97:J97"/>
    <mergeCell ref="G91:J91"/>
    <mergeCell ref="G93:J93"/>
    <mergeCell ref="G86:L86"/>
    <mergeCell ref="C125:Y125"/>
    <mergeCell ref="C126:Y126"/>
    <mergeCell ref="C127:Y127"/>
    <mergeCell ref="C128:Y128"/>
    <mergeCell ref="C123:Y123"/>
    <mergeCell ref="C120:Y120"/>
    <mergeCell ref="C121:Y121"/>
    <mergeCell ref="T110:W110"/>
    <mergeCell ref="X111:Z111"/>
    <mergeCell ref="G113:L113"/>
    <mergeCell ref="P113:S113"/>
    <mergeCell ref="X113:Z113"/>
    <mergeCell ref="C124:Y124"/>
    <mergeCell ref="X114:Z114"/>
    <mergeCell ref="X105:Z105"/>
    <mergeCell ref="P101:Q101"/>
    <mergeCell ref="P104:Q104"/>
    <mergeCell ref="C117:Y117"/>
    <mergeCell ref="C118:Y118"/>
    <mergeCell ref="C119:Y119"/>
    <mergeCell ref="C122:Y122"/>
    <mergeCell ref="T107:W107"/>
    <mergeCell ref="X108:Z108"/>
    <mergeCell ref="X104:Z104"/>
    <mergeCell ref="G101:L101"/>
    <mergeCell ref="T101:W101"/>
    <mergeCell ref="X102:Z102"/>
    <mergeCell ref="G104:L104"/>
    <mergeCell ref="T104:W104"/>
    <mergeCell ref="P110:S110"/>
    <mergeCell ref="X110:Z110"/>
    <mergeCell ref="T113:W113"/>
    <mergeCell ref="G107:L107"/>
    <mergeCell ref="C54:E54"/>
    <mergeCell ref="C53:E53"/>
    <mergeCell ref="D55:E55"/>
    <mergeCell ref="F55:G55"/>
    <mergeCell ref="F54:I54"/>
    <mergeCell ref="P55:Y55"/>
    <mergeCell ref="C86:F86"/>
    <mergeCell ref="Y82:Z82"/>
    <mergeCell ref="G110:L110"/>
    <mergeCell ref="X101:Z101"/>
    <mergeCell ref="P91:S91"/>
    <mergeCell ref="T92:W92"/>
    <mergeCell ref="P95:S95"/>
    <mergeCell ref="U70:V70"/>
    <mergeCell ref="W70:Z70"/>
    <mergeCell ref="S82:V82"/>
    <mergeCell ref="P87:S87"/>
    <mergeCell ref="T80:W80"/>
    <mergeCell ref="K98:L98"/>
    <mergeCell ref="T87:W87"/>
    <mergeCell ref="T91:W91"/>
    <mergeCell ref="Q97:W97"/>
    <mergeCell ref="Q93:W93"/>
    <mergeCell ref="G82:L82"/>
    <mergeCell ref="G78:L78"/>
    <mergeCell ref="G80:L80"/>
    <mergeCell ref="T78:W78"/>
    <mergeCell ref="M76:X76"/>
    <mergeCell ref="I68:T69"/>
    <mergeCell ref="U69:Y69"/>
    <mergeCell ref="C57:Y57"/>
    <mergeCell ref="C64:Y64"/>
    <mergeCell ref="C65:Y65"/>
    <mergeCell ref="C62:Y62"/>
    <mergeCell ref="C63:Y63"/>
    <mergeCell ref="C66:Y66"/>
    <mergeCell ref="C58:Y58"/>
    <mergeCell ref="C60:Y60"/>
    <mergeCell ref="C61:Y61"/>
    <mergeCell ref="G76:J76"/>
    <mergeCell ref="X42:Z42"/>
    <mergeCell ref="X48:Z48"/>
    <mergeCell ref="X44:Z44"/>
    <mergeCell ref="F53:K53"/>
    <mergeCell ref="T54:U54"/>
    <mergeCell ref="P53:Q53"/>
    <mergeCell ref="T47:W47"/>
    <mergeCell ref="K51:P51"/>
    <mergeCell ref="T44:W44"/>
    <mergeCell ref="G47:L47"/>
    <mergeCell ref="N54:O54"/>
    <mergeCell ref="L53:O53"/>
    <mergeCell ref="Q51:V51"/>
    <mergeCell ref="X47:Z47"/>
    <mergeCell ref="R53:Z53"/>
    <mergeCell ref="L54:M54"/>
    <mergeCell ref="P47:S47"/>
    <mergeCell ref="P44:S44"/>
    <mergeCell ref="X45:Z45"/>
    <mergeCell ref="G44:L44"/>
    <mergeCell ref="N40:T40"/>
    <mergeCell ref="G41:L41"/>
    <mergeCell ref="T20:W20"/>
    <mergeCell ref="L22:N22"/>
    <mergeCell ref="T24:W24"/>
    <mergeCell ref="T26:W26"/>
    <mergeCell ref="T27:W27"/>
    <mergeCell ref="T37:W37"/>
    <mergeCell ref="G28:J28"/>
    <mergeCell ref="G30:J30"/>
    <mergeCell ref="T32:W32"/>
    <mergeCell ref="T36:W36"/>
    <mergeCell ref="P41:S41"/>
    <mergeCell ref="C3:F3"/>
    <mergeCell ref="C5:F5"/>
    <mergeCell ref="C6:F6"/>
    <mergeCell ref="X41:Z41"/>
    <mergeCell ref="C4:F4"/>
    <mergeCell ref="G37:L37"/>
    <mergeCell ref="T41:W41"/>
    <mergeCell ref="T22:W22"/>
    <mergeCell ref="V16:Y16"/>
    <mergeCell ref="T16:U16"/>
    <mergeCell ref="X27:Z27"/>
    <mergeCell ref="C7:F7"/>
    <mergeCell ref="T38:W38"/>
    <mergeCell ref="G26:J26"/>
    <mergeCell ref="G18:J18"/>
    <mergeCell ref="G20:J20"/>
    <mergeCell ref="G22:J22"/>
    <mergeCell ref="G24:J24"/>
    <mergeCell ref="K29:W29"/>
    <mergeCell ref="K23:W23"/>
    <mergeCell ref="K19:W19"/>
    <mergeCell ref="G36:L36"/>
    <mergeCell ref="T28:W28"/>
    <mergeCell ref="T30:W30"/>
    <mergeCell ref="U3:Y3"/>
    <mergeCell ref="U4:Y4"/>
    <mergeCell ref="U5:Y5"/>
    <mergeCell ref="U6:Y6"/>
    <mergeCell ref="U7:Y7"/>
    <mergeCell ref="G3:M3"/>
    <mergeCell ref="G4:M4"/>
    <mergeCell ref="G5:M5"/>
    <mergeCell ref="G6:M6"/>
    <mergeCell ref="G7:M7"/>
    <mergeCell ref="G10:J10"/>
    <mergeCell ref="G12:J12"/>
    <mergeCell ref="G11:J11"/>
    <mergeCell ref="G34:L34"/>
    <mergeCell ref="T18:W18"/>
    <mergeCell ref="I19:J19"/>
    <mergeCell ref="I29:J29"/>
    <mergeCell ref="N39:W39"/>
    <mergeCell ref="J16:R17"/>
    <mergeCell ref="G39:K39"/>
    <mergeCell ref="T15:Y15"/>
    <mergeCell ref="T34:W34"/>
    <mergeCell ref="G38:L38"/>
    <mergeCell ref="J14:R15"/>
  </mergeCells>
  <conditionalFormatting sqref="G78:M78 T78:W78">
    <cfRule type="cellIs" dxfId="70" priority="70" operator="equal">
      <formula>0</formula>
    </cfRule>
  </conditionalFormatting>
  <conditionalFormatting sqref="T80:W80">
    <cfRule type="cellIs" dxfId="69" priority="69" operator="equal">
      <formula>0</formula>
    </cfRule>
  </conditionalFormatting>
  <conditionalFormatting sqref="P24:S24">
    <cfRule type="expression" dxfId="68" priority="68">
      <formula>$T$18="Kulaté"</formula>
    </cfRule>
  </conditionalFormatting>
  <conditionalFormatting sqref="P26:S26">
    <cfRule type="expression" dxfId="67" priority="67">
      <formula>$T$24="Plíšky"</formula>
    </cfRule>
  </conditionalFormatting>
  <conditionalFormatting sqref="T24:W24">
    <cfRule type="expression" dxfId="66" priority="66">
      <formula>$T$18="Kulaté"</formula>
    </cfRule>
  </conditionalFormatting>
  <conditionalFormatting sqref="C95:F95">
    <cfRule type="expression" dxfId="65" priority="50">
      <formula>$G$78="Obousměrné (simplex)"</formula>
    </cfRule>
    <cfRule type="expression" dxfId="64" priority="63">
      <formula>$G$87="Kulaté"</formula>
    </cfRule>
  </conditionalFormatting>
  <conditionalFormatting sqref="T26:W26">
    <cfRule type="expression" dxfId="63" priority="62">
      <formula>$T$24="Plíšky"</formula>
    </cfRule>
  </conditionalFormatting>
  <conditionalFormatting sqref="R101">
    <cfRule type="cellIs" dxfId="62" priority="3" operator="equal">
      <formula>0</formula>
    </cfRule>
    <cfRule type="expression" dxfId="61" priority="61">
      <formula>$G$101="FAB klíč s návratem do 0 polohy"</formula>
    </cfRule>
  </conditionalFormatting>
  <conditionalFormatting sqref="R104">
    <cfRule type="cellIs" dxfId="60" priority="2" operator="equal">
      <formula>0</formula>
    </cfRule>
    <cfRule type="expression" dxfId="59" priority="60">
      <formula>$G$104="FAB klíč vyjmut v obou polohách"</formula>
    </cfRule>
  </conditionalFormatting>
  <conditionalFormatting sqref="P41:S41">
    <cfRule type="expression" dxfId="58" priority="59">
      <formula>(LEN($G$41)&gt;1)</formula>
    </cfRule>
  </conditionalFormatting>
  <conditionalFormatting sqref="P44:S44">
    <cfRule type="expression" dxfId="57" priority="58">
      <formula>(LEN($G$44)&gt;1)</formula>
    </cfRule>
  </conditionalFormatting>
  <conditionalFormatting sqref="P47:S47">
    <cfRule type="expression" dxfId="56" priority="57">
      <formula>(LEN($G$47)&gt;1)</formula>
    </cfRule>
  </conditionalFormatting>
  <conditionalFormatting sqref="P107:S107">
    <cfRule type="expression" dxfId="55" priority="56">
      <formula>(LEN($G$107)&gt;1)</formula>
    </cfRule>
  </conditionalFormatting>
  <conditionalFormatting sqref="P110:S110">
    <cfRule type="expression" dxfId="54" priority="55">
      <formula>(LEN($G$110)&gt;1)</formula>
    </cfRule>
  </conditionalFormatting>
  <conditionalFormatting sqref="P113:S113">
    <cfRule type="expression" dxfId="53" priority="54">
      <formula>(LEN($G$113)&gt;1)</formula>
    </cfRule>
  </conditionalFormatting>
  <conditionalFormatting sqref="G95:J95">
    <cfRule type="expression" dxfId="52" priority="51">
      <formula>$G$78="Obousměrné (simplex)"</formula>
    </cfRule>
    <cfRule type="expression" dxfId="51" priority="52">
      <formula>$G$87="Kulaté"</formula>
    </cfRule>
  </conditionalFormatting>
  <conditionalFormatting sqref="C97:F97">
    <cfRule type="expression" dxfId="50" priority="111">
      <formula>$G$95="Plíšky"</formula>
    </cfRule>
  </conditionalFormatting>
  <conditionalFormatting sqref="G97:J97">
    <cfRule type="expression" dxfId="49" priority="112">
      <formula>$G$95="Plíšky"</formula>
    </cfRule>
  </conditionalFormatting>
  <conditionalFormatting sqref="N54 F53:O53 F53:F54 T54 R53 L54">
    <cfRule type="cellIs" dxfId="48" priority="49" operator="equal">
      <formula>0</formula>
    </cfRule>
  </conditionalFormatting>
  <conditionalFormatting sqref="G3 G4 G5 G7 G6">
    <cfRule type="cellIs" dxfId="47" priority="47" operator="equal">
      <formula>0</formula>
    </cfRule>
  </conditionalFormatting>
  <conditionalFormatting sqref="G34:M34">
    <cfRule type="cellIs" dxfId="46" priority="46" operator="equal">
      <formula>0</formula>
    </cfRule>
  </conditionalFormatting>
  <conditionalFormatting sqref="T87:W87">
    <cfRule type="expression" dxfId="45" priority="6">
      <formula>$F$12=0</formula>
    </cfRule>
  </conditionalFormatting>
  <conditionalFormatting sqref="G28:J28">
    <cfRule type="cellIs" dxfId="44" priority="5" operator="equal">
      <formula>0</formula>
    </cfRule>
  </conditionalFormatting>
  <conditionalFormatting sqref="K29:W29">
    <cfRule type="cellIs" dxfId="43" priority="4" operator="equal">
      <formula>0</formula>
    </cfRule>
  </conditionalFormatting>
  <dataValidations count="36">
    <dataValidation type="list" allowBlank="1" showInputMessage="1" showErrorMessage="1" sqref="G24:I24">
      <formula1>"ANO,NE,Součástí displeje,Zhotovit přípravu"</formula1>
    </dataValidation>
    <dataValidation type="list" allowBlank="1" showInputMessage="1" showErrorMessage="1" sqref="T26:W26 G97:J97">
      <formula1>"Černá,Červená,Modrá,Jiná"</formula1>
    </dataValidation>
    <dataValidation type="list" allowBlank="1" showInputMessage="1" showErrorMessage="1" sqref="G89:J89">
      <formula1>"Červené,Modré,Bílé"</formula1>
    </dataValidation>
    <dataValidation type="list" allowBlank="1" showInputMessage="1" showErrorMessage="1" sqref="P44 P47">
      <formula1>"Jednotlivé patro,Všechny patra,Evakuace,Nem. Režim,Přepínač řízení,Řidič"</formula1>
    </dataValidation>
    <dataValidation type="list" allowBlank="1" showInputMessage="1" showErrorMessage="1" sqref="P41">
      <formula1>"Jednotlivé patro,Všechny patra,Evakuace,Nem. režim,Přepínač řízení,Řidič"</formula1>
    </dataValidation>
    <dataValidation type="list" allowBlank="1" showInputMessage="1" showErrorMessage="1" sqref="T22:V22">
      <formula1>"Standart,Vedle sebe,Nad sebou,Cik cak"</formula1>
    </dataValidation>
    <dataValidation type="list" allowBlank="1" showInputMessage="1" showErrorMessage="1" sqref="V16 W70">
      <formula1>"Zápustný šroub M4,Zápustný šroub M5,Nasřelovací šroub M4,Nasřelovací šroub M5,Jiné"</formula1>
    </dataValidation>
    <dataValidation type="list" allowBlank="1" showInputMessage="1" showErrorMessage="1" sqref="F55 T32:W32 T34:W34 T30:W30 G93:J93">
      <formula1>"ANO,NE"</formula1>
    </dataValidation>
    <dataValidation type="list" allowBlank="1" showInputMessage="1" showErrorMessage="1" sqref="Q51:V51">
      <formula1>"ANO,NE,NE- nahrát do displeje,NE- štítek za plexi v ovládači,Samostatně na hliníkový štítek,Samostatně na nerezový štítek"</formula1>
    </dataValidation>
    <dataValidation type="list" allowBlank="1" showInputMessage="1" showErrorMessage="1" sqref="G110:L110 G113:L113 G107:L107 G41:L41 G44:L44 G47:L47">
      <formula1>"Dallas,RFID,FAB klíč vyjmut ve vypnuté poloze,FAB klíč vyjmut v obou polohách,FAB klíč s návratem do 0 polohy,Otočný spínač,Jiná"</formula1>
    </dataValidation>
    <dataValidation type="list" allowBlank="1" showInputMessage="1" showErrorMessage="1" sqref="P107:S107 P110:S110 P113:S113">
      <formula1>"Jednotlivé patro,Všechny patra,Evakuace,Nem. režim,Požár,Odstavení výtahu,Řidič"</formula1>
    </dataValidation>
    <dataValidation type="list" allowBlank="1" showInputMessage="1" showErrorMessage="1" sqref="T80:W80">
      <formula1>"Hranatý,Atyp dle přílohy"</formula1>
    </dataValidation>
    <dataValidation type="list" allowBlank="1" showInputMessage="1" showErrorMessage="1" sqref="G76:J76">
      <formula1>"Nerez kartáč,Jiný,Dodávka vlastní"</formula1>
    </dataValidation>
    <dataValidation type="list" allowBlank="1" showInputMessage="1" showErrorMessage="1" sqref="T15:Y15">
      <formula1>"Do panelu (kazeta),Přes celý panel"</formula1>
    </dataValidation>
    <dataValidation type="list" allowBlank="1" showInputMessage="1" showErrorMessage="1" sqref="G87:J87">
      <formula1>"Oválné,Kulaté,SCHAEFER RT42,Atyp dle přílohy"</formula1>
    </dataValidation>
    <dataValidation type="list" allowBlank="1" showInputMessage="1" showErrorMessage="1" sqref="G20:J20">
      <formula1>"Zaoblený,Hranatý,Atyp dle přílohy"</formula1>
    </dataValidation>
    <dataValidation type="list" allowBlank="1" showInputMessage="1" showErrorMessage="1" sqref="G22:J22">
      <formula1>"DM1 červený,DM1 modrý,LCD 3.5"" D-NAS,LCD 5"" D-KAB,LCD 7"" D-KAB,Původní,Jiný"</formula1>
    </dataValidation>
    <dataValidation type="list" allowBlank="1" showInputMessage="1" showErrorMessage="1" sqref="T36:W36">
      <formula1>"ANO FAB klíč,Softwarově,NE"</formula1>
    </dataValidation>
    <dataValidation type="list" allowBlank="1" showInputMessage="1" showErrorMessage="1" sqref="G91:J91">
      <formula1>"ANO (hřibek),ANO (kolébkový vyp.),NE"</formula1>
    </dataValidation>
    <dataValidation type="list" allowBlank="1" showInputMessage="1" showErrorMessage="1" sqref="G95:J95 T24:W24">
      <formula1>"Plíšky,Gravírování-symbol,Gravírování-brail,Gravírování-brail+hmat"</formula1>
    </dataValidation>
    <dataValidation type="list" allowBlank="1" showInputMessage="1" showErrorMessage="1" sqref="G26:J26">
      <formula1>"ANO,NE,Součástí displeje"</formula1>
    </dataValidation>
    <dataValidation type="list" allowBlank="1" showInputMessage="1" showErrorMessage="1" sqref="U69">
      <formula1>"Do zárubní,Do krabičky,Do krabičky + dodat krabičky"</formula1>
    </dataValidation>
    <dataValidation type="list" allowBlank="1" showInputMessage="1" showErrorMessage="1" sqref="T28:W28">
      <formula1>"ANO,NE,Společné s telefonem"</formula1>
    </dataValidation>
    <dataValidation type="list" allowBlank="1" showInputMessage="1" showErrorMessage="1" sqref="T88:W88 T92:W92 T96:W96">
      <formula1>"Displej DM1 červený,Displej DM1 modrý,LCD 3.5"" D-NAS,Směrová šipka červená,Směrová šipka modrá,Výtah v jízdě,Bez signalizace,Původní,Jiná"</formula1>
    </dataValidation>
    <dataValidation type="list" allowBlank="1" showInputMessage="1" showErrorMessage="1" sqref="T38:W38">
      <formula1>"ANO,ANO+ dodat ventilátor,NE"</formula1>
    </dataValidation>
    <dataValidation type="list" allowBlank="1" showInputMessage="1" showErrorMessage="1" sqref="G104:L104">
      <formula1>"NE,FAB klíč vyjmut v obou polohách"</formula1>
    </dataValidation>
    <dataValidation type="list" allowBlank="1" showInputMessage="1" showErrorMessage="1" sqref="G101:L101">
      <formula1>"NE,FAB klíč s návratem do 0 polohy"</formula1>
    </dataValidation>
    <dataValidation type="list" allowBlank="1" showInputMessage="1" showErrorMessage="1" sqref="G36:L36">
      <formula1>"NE,signalizace stavu hovoru v plexi,signalizace stavu hovoru v displeji"</formula1>
    </dataValidation>
    <dataValidation type="list" allowBlank="1" showInputMessage="1" showErrorMessage="1" sqref="G38:L38">
      <formula1>"GSM-LIFT 05,GSM-LIFT 05 + indukční smyčka,Alphatech,2N,Jiné,Zhotovit přípravu pro GSM-LIFT 05,Zhotovit přípravu pro jiné"</formula1>
    </dataValidation>
    <dataValidation type="list" allowBlank="1" showInputMessage="1" showErrorMessage="1" sqref="G83:M84 G82:L82">
      <formula1>"NE,NE- Nahrát do displeje D-NAS,ANO- všechny stanice,ANO- výchozí stanice,ANO- jiná stanice"</formula1>
    </dataValidation>
    <dataValidation type="list" allowBlank="1" showInputMessage="1" showErrorMessage="1" sqref="G80:L80">
      <formula1>"Standard,Standard do krabičky,Standard-dělená,Standard-dělená do krabičky,Atyp dle přílohy"</formula1>
    </dataValidation>
    <dataValidation operator="greaterThan" allowBlank="1" showInputMessage="1" showErrorMessage="1" sqref="X48:Z48 X108:Z108 X111:Z111 X114:Z114 X42:Z42 X45:Z45"/>
    <dataValidation type="list" allowBlank="1" showInputMessage="1" showErrorMessage="1" sqref="T18:W18">
      <formula1>"Oválné,Kulaté,SCHAEFER RT42,Atyp dle přílohy"</formula1>
    </dataValidation>
    <dataValidation type="list" showInputMessage="1" showErrorMessage="1" sqref="T20:W20">
      <formula1>"Červené,Modré,Bílé"</formula1>
    </dataValidation>
    <dataValidation type="list" allowBlank="1" showInputMessage="1" showErrorMessage="1" sqref="G18:J18">
      <formula1>"Nerez kartáč,Jiný,Dodávka vlastní"</formula1>
    </dataValidation>
    <dataValidation type="list" allowBlank="1" showInputMessage="1" showErrorMessage="1" sqref="G30:J30">
      <formula1>"ANO (hřibek),ANO (kolébkový vyp.),ANO (zapuštěná),NE"</formula1>
    </dataValidation>
  </dataValidations>
  <pageMargins left="0.23622047244094491" right="0.23622047244094491" top="0.6692913385826772" bottom="0.6692913385826772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1" r:id="rId4" name="Check Box 80">
              <controlPr defaultSize="0" autoFill="0" autoLine="0" autoPict="0" altText="              EN 81-70 a                 vyhláška 398/2009 sb.">
                <anchor>
                  <from>
                    <xdr:col>2</xdr:col>
                    <xdr:colOff>28575</xdr:colOff>
                    <xdr:row>13</xdr:row>
                    <xdr:rowOff>57150</xdr:rowOff>
                  </from>
                  <to>
                    <xdr:col>6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9" id="{89A899E8-7093-4A13-9FA8-E86EDCF749BA}">
            <xm:f>'Dotazník rozvaděč'!$P$17=0</xm:f>
            <x14:dxf>
              <font>
                <color theme="0"/>
              </font>
            </x14:dxf>
          </x14:cfRule>
          <xm:sqref>K10</xm:sqref>
        </x14:conditionalFormatting>
        <x14:conditionalFormatting xmlns:xm="http://schemas.microsoft.com/office/excel/2006/main">
          <x14:cfRule type="expression" priority="38" id="{848691DF-E3F4-49A9-9A5E-CD8F0A741A9E}">
            <xm:f>'Dotazník rozvaděč'!$Q$17=0</xm:f>
            <x14:dxf>
              <font>
                <color theme="0"/>
              </font>
            </x14:dxf>
          </x14:cfRule>
          <xm:sqref>L10</xm:sqref>
        </x14:conditionalFormatting>
        <x14:conditionalFormatting xmlns:xm="http://schemas.microsoft.com/office/excel/2006/main">
          <x14:cfRule type="expression" priority="37" id="{A013C257-2055-41DC-A5D6-8DE9245B21F2}">
            <xm:f>'Dotazník rozvaděč'!$R$17=0</xm:f>
            <x14:dxf>
              <font>
                <color theme="0"/>
              </font>
            </x14:dxf>
          </x14:cfRule>
          <xm:sqref>M10</xm:sqref>
        </x14:conditionalFormatting>
        <x14:conditionalFormatting xmlns:xm="http://schemas.microsoft.com/office/excel/2006/main">
          <x14:cfRule type="expression" priority="36" id="{70E5D181-8354-4806-ACD8-B091DC36EEDA}">
            <xm:f>'Dotazník rozvaděč'!$S$17=0</xm:f>
            <x14:dxf>
              <font>
                <color theme="0"/>
              </font>
            </x14:dxf>
          </x14:cfRule>
          <xm:sqref>N10</xm:sqref>
        </x14:conditionalFormatting>
        <x14:conditionalFormatting xmlns:xm="http://schemas.microsoft.com/office/excel/2006/main">
          <x14:cfRule type="expression" priority="35" id="{8D1A6E42-637F-47F0-BD37-ED1239F38E79}">
            <xm:f>'Dotazník rozvaděč'!$T$17=0</xm:f>
            <x14:dxf>
              <font>
                <color theme="0"/>
              </font>
            </x14:dxf>
          </x14:cfRule>
          <xm:sqref>O10</xm:sqref>
        </x14:conditionalFormatting>
        <x14:conditionalFormatting xmlns:xm="http://schemas.microsoft.com/office/excel/2006/main">
          <x14:cfRule type="expression" priority="34" id="{2EB6D620-A962-4CBC-9BF2-E3811AA55657}">
            <xm:f>'Dotazník rozvaděč'!$U$17=0</xm:f>
            <x14:dxf>
              <font>
                <color theme="0"/>
              </font>
            </x14:dxf>
          </x14:cfRule>
          <xm:sqref>P10</xm:sqref>
        </x14:conditionalFormatting>
        <x14:conditionalFormatting xmlns:xm="http://schemas.microsoft.com/office/excel/2006/main">
          <x14:cfRule type="expression" priority="33" id="{F393DB12-9625-4848-A51F-7F95268A5A19}">
            <xm:f>'Dotazník rozvaděč'!$V$17=0</xm:f>
            <x14:dxf>
              <font>
                <color theme="0"/>
              </font>
            </x14:dxf>
          </x14:cfRule>
          <xm:sqref>Q10</xm:sqref>
        </x14:conditionalFormatting>
        <x14:conditionalFormatting xmlns:xm="http://schemas.microsoft.com/office/excel/2006/main">
          <x14:cfRule type="expression" priority="32" id="{E5A491D4-18DF-4B0F-8322-D1D0F301F764}">
            <xm:f>'Dotazník rozvaděč'!$W$17=0</xm:f>
            <x14:dxf>
              <font>
                <color theme="0"/>
              </font>
            </x14:dxf>
          </x14:cfRule>
          <xm:sqref>R10</xm:sqref>
        </x14:conditionalFormatting>
        <x14:conditionalFormatting xmlns:xm="http://schemas.microsoft.com/office/excel/2006/main">
          <x14:cfRule type="expression" priority="31" id="{614E34D4-83C2-4F3F-9F42-E750709740D3}">
            <xm:f>'Dotazník rozvaděč'!$X$17=0</xm:f>
            <x14:dxf>
              <font>
                <color theme="0"/>
              </font>
            </x14:dxf>
          </x14:cfRule>
          <xm:sqref>S10</xm:sqref>
        </x14:conditionalFormatting>
        <x14:conditionalFormatting xmlns:xm="http://schemas.microsoft.com/office/excel/2006/main">
          <x14:cfRule type="expression" priority="30" id="{0020567D-F119-4D7B-91B3-3680787102FB}">
            <xm:f>'Dotazník rozvaděč'!$Y$17=0</xm:f>
            <x14:dxf>
              <font>
                <color theme="0"/>
              </font>
            </x14:dxf>
          </x14:cfRule>
          <xm:sqref>T10</xm:sqref>
        </x14:conditionalFormatting>
        <x14:conditionalFormatting xmlns:xm="http://schemas.microsoft.com/office/excel/2006/main">
          <x14:cfRule type="expression" priority="29" id="{4395BE0A-DA8F-4B3A-969F-0CB26217CBF4}">
            <xm:f>'Dotazník rozvaděč'!$Z$17=0</xm:f>
            <x14:dxf>
              <font>
                <color theme="0"/>
              </font>
            </x14:dxf>
          </x14:cfRule>
          <xm:sqref>U10</xm:sqref>
        </x14:conditionalFormatting>
        <x14:conditionalFormatting xmlns:xm="http://schemas.microsoft.com/office/excel/2006/main">
          <x14:cfRule type="expression" priority="28" id="{216BDEA4-2FCA-4990-B264-9E86A5ED6B60}">
            <xm:f>'Dotazník rozvaděč'!$AA$17=0</xm:f>
            <x14:dxf>
              <font>
                <color theme="0"/>
              </font>
            </x14:dxf>
          </x14:cfRule>
          <xm:sqref>V10</xm:sqref>
        </x14:conditionalFormatting>
        <x14:conditionalFormatting xmlns:xm="http://schemas.microsoft.com/office/excel/2006/main">
          <x14:cfRule type="expression" priority="27" id="{9E116EEA-18A5-4F23-8AAD-F3CF26393CC8}">
            <xm:f>'Dotazník rozvaděč'!$AB$17=0</xm:f>
            <x14:dxf>
              <font>
                <color theme="0"/>
              </font>
            </x14:dxf>
          </x14:cfRule>
          <xm:sqref>W10</xm:sqref>
        </x14:conditionalFormatting>
        <x14:conditionalFormatting xmlns:xm="http://schemas.microsoft.com/office/excel/2006/main">
          <x14:cfRule type="expression" priority="26" id="{5653FF0B-886C-4416-B5A9-30CDFDE250E0}">
            <xm:f>'Dotazník rozvaděč'!$AC$17=0</xm:f>
            <x14:dxf>
              <font>
                <color theme="0"/>
              </font>
            </x14:dxf>
          </x14:cfRule>
          <xm:sqref>X10</xm:sqref>
        </x14:conditionalFormatting>
        <x14:conditionalFormatting xmlns:xm="http://schemas.microsoft.com/office/excel/2006/main">
          <x14:cfRule type="expression" priority="25" id="{8F4B36BA-0677-4E9A-853D-211C5868F017}">
            <xm:f>'Dotazník rozvaděč'!$AD$17=0</xm:f>
            <x14:dxf>
              <font>
                <color theme="0"/>
              </font>
            </x14:dxf>
          </x14:cfRule>
          <xm:sqref>Y10</xm:sqref>
        </x14:conditionalFormatting>
        <x14:conditionalFormatting xmlns:xm="http://schemas.microsoft.com/office/excel/2006/main">
          <x14:cfRule type="expression" priority="24" id="{92EB9AEB-8C7F-4671-B4A6-C8A75705444B}">
            <xm:f>'Dotazník rozvaděč'!$P$19=0</xm:f>
            <x14:dxf>
              <font>
                <color theme="0"/>
              </font>
            </x14:dxf>
          </x14:cfRule>
          <xm:sqref>K12</xm:sqref>
        </x14:conditionalFormatting>
        <x14:conditionalFormatting xmlns:xm="http://schemas.microsoft.com/office/excel/2006/main">
          <x14:cfRule type="expression" priority="23" id="{0D0B83E4-ED55-43F6-9FCA-1D55CD3766CF}">
            <xm:f>'Dotazník rozvaděč'!$Q$19=0</xm:f>
            <x14:dxf>
              <font>
                <color theme="0"/>
              </font>
            </x14:dxf>
          </x14:cfRule>
          <xm:sqref>L12</xm:sqref>
        </x14:conditionalFormatting>
        <x14:conditionalFormatting xmlns:xm="http://schemas.microsoft.com/office/excel/2006/main">
          <x14:cfRule type="expression" priority="22" id="{F677B650-F6A6-4AC3-BB0D-5B8DBDF692B7}">
            <xm:f>'Dotazník rozvaděč'!$R$19=0</xm:f>
            <x14:dxf>
              <font>
                <color theme="0"/>
              </font>
            </x14:dxf>
          </x14:cfRule>
          <xm:sqref>M12</xm:sqref>
        </x14:conditionalFormatting>
        <x14:conditionalFormatting xmlns:xm="http://schemas.microsoft.com/office/excel/2006/main">
          <x14:cfRule type="expression" priority="21" id="{F7B5E193-B898-4D03-B800-2E4F984B6533}">
            <xm:f>'Dotazník rozvaděč'!$S$19=0</xm:f>
            <x14:dxf>
              <font>
                <color theme="0"/>
              </font>
            </x14:dxf>
          </x14:cfRule>
          <xm:sqref>N12</xm:sqref>
        </x14:conditionalFormatting>
        <x14:conditionalFormatting xmlns:xm="http://schemas.microsoft.com/office/excel/2006/main">
          <x14:cfRule type="expression" priority="20" id="{985A587D-3BB4-4110-9177-2D62DA9E97AD}">
            <xm:f>'Dotazník rozvaděč'!$T$19=0</xm:f>
            <x14:dxf>
              <font>
                <color theme="0"/>
              </font>
            </x14:dxf>
          </x14:cfRule>
          <xm:sqref>O12</xm:sqref>
        </x14:conditionalFormatting>
        <x14:conditionalFormatting xmlns:xm="http://schemas.microsoft.com/office/excel/2006/main">
          <x14:cfRule type="expression" priority="19" id="{40352DFE-E8D1-4A79-8606-909864CD0FB5}">
            <xm:f>'Dotazník rozvaděč'!$U$19=0</xm:f>
            <x14:dxf>
              <font>
                <color theme="0"/>
              </font>
            </x14:dxf>
          </x14:cfRule>
          <xm:sqref>P12</xm:sqref>
        </x14:conditionalFormatting>
        <x14:conditionalFormatting xmlns:xm="http://schemas.microsoft.com/office/excel/2006/main">
          <x14:cfRule type="expression" priority="18" id="{0D324773-86F3-4B1A-A960-1E8084A89F5B}">
            <xm:f>'Dotazník rozvaděč'!$V$19=0</xm:f>
            <x14:dxf>
              <font>
                <color theme="0"/>
              </font>
            </x14:dxf>
          </x14:cfRule>
          <xm:sqref>Q12</xm:sqref>
        </x14:conditionalFormatting>
        <x14:conditionalFormatting xmlns:xm="http://schemas.microsoft.com/office/excel/2006/main">
          <x14:cfRule type="expression" priority="17" id="{9CEB6213-627A-4734-A331-A275788451EA}">
            <xm:f>'Dotazník rozvaděč'!$W$19=0</xm:f>
            <x14:dxf>
              <font>
                <color theme="0"/>
              </font>
            </x14:dxf>
          </x14:cfRule>
          <xm:sqref>R12</xm:sqref>
        </x14:conditionalFormatting>
        <x14:conditionalFormatting xmlns:xm="http://schemas.microsoft.com/office/excel/2006/main">
          <x14:cfRule type="expression" priority="16" id="{8F50ED81-0F9F-410C-BAED-C3F0880479A2}">
            <xm:f>'Dotazník rozvaděč'!$X$19=0</xm:f>
            <x14:dxf>
              <font>
                <color theme="0"/>
              </font>
            </x14:dxf>
          </x14:cfRule>
          <xm:sqref>S12</xm:sqref>
        </x14:conditionalFormatting>
        <x14:conditionalFormatting xmlns:xm="http://schemas.microsoft.com/office/excel/2006/main">
          <x14:cfRule type="expression" priority="15" id="{1BD27782-1A3A-48C6-BC39-CF0F14A85C8E}">
            <xm:f>'Dotazník rozvaděč'!$Y$19=0</xm:f>
            <x14:dxf>
              <font>
                <color theme="0"/>
              </font>
            </x14:dxf>
          </x14:cfRule>
          <xm:sqref>T12</xm:sqref>
        </x14:conditionalFormatting>
        <x14:conditionalFormatting xmlns:xm="http://schemas.microsoft.com/office/excel/2006/main">
          <x14:cfRule type="expression" priority="14" id="{117404A0-164C-4AC3-BF12-6F64498ED100}">
            <xm:f>'Dotazník rozvaděč'!$Z$19=0</xm:f>
            <x14:dxf>
              <font>
                <color theme="0"/>
              </font>
            </x14:dxf>
          </x14:cfRule>
          <xm:sqref>U12</xm:sqref>
        </x14:conditionalFormatting>
        <x14:conditionalFormatting xmlns:xm="http://schemas.microsoft.com/office/excel/2006/main">
          <x14:cfRule type="expression" priority="13" id="{EDC193C5-BEF7-4D09-B019-ADD734ECC0CC}">
            <xm:f>'Dotazník rozvaděč'!$AA$19=0</xm:f>
            <x14:dxf>
              <font>
                <color theme="0"/>
              </font>
            </x14:dxf>
          </x14:cfRule>
          <xm:sqref>V12</xm:sqref>
        </x14:conditionalFormatting>
        <x14:conditionalFormatting xmlns:xm="http://schemas.microsoft.com/office/excel/2006/main">
          <x14:cfRule type="expression" priority="12" id="{6A3BC2FF-7F60-47AD-BE3D-D42D81DCC12F}">
            <xm:f>'Dotazník rozvaděč'!$AB$19=0</xm:f>
            <x14:dxf>
              <font>
                <color theme="0"/>
              </font>
            </x14:dxf>
          </x14:cfRule>
          <xm:sqref>W12</xm:sqref>
        </x14:conditionalFormatting>
        <x14:conditionalFormatting xmlns:xm="http://schemas.microsoft.com/office/excel/2006/main">
          <x14:cfRule type="expression" priority="11" id="{A95F9EE0-1791-4250-AC4F-9A0F76C54962}">
            <xm:f>'Dotazník rozvaděč'!$AC$19=0</xm:f>
            <x14:dxf>
              <font>
                <color theme="0"/>
              </font>
            </x14:dxf>
          </x14:cfRule>
          <xm:sqref>X12</xm:sqref>
        </x14:conditionalFormatting>
        <x14:conditionalFormatting xmlns:xm="http://schemas.microsoft.com/office/excel/2006/main">
          <x14:cfRule type="expression" priority="10" id="{BBD26198-F377-414C-8529-3F2771F4110D}">
            <xm:f>'Dotazník rozvaděč'!$AD$19=0</xm:f>
            <x14:dxf>
              <font>
                <color theme="0"/>
              </font>
            </x14:dxf>
          </x14:cfRule>
          <xm:sqref>Y12</xm:sqref>
        </x14:conditionalFormatting>
        <x14:conditionalFormatting xmlns:xm="http://schemas.microsoft.com/office/excel/2006/main">
          <x14:cfRule type="expression" priority="9" id="{F1927917-7ACA-4F7F-9270-D05F3F440943}">
            <xm:f>'Dotazník rozvaděč'!$G$17=0</xm:f>
            <x14:dxf>
              <font>
                <color theme="0" tint="-0.24994659260841701"/>
              </font>
            </x14:dxf>
          </x14:cfRule>
          <xm:sqref>F10</xm:sqref>
        </x14:conditionalFormatting>
        <x14:conditionalFormatting xmlns:xm="http://schemas.microsoft.com/office/excel/2006/main">
          <x14:cfRule type="expression" priority="8" id="{66CDA4B9-1B8A-48DE-A0C1-363BD3B518B8}">
            <xm:f>'Dotazník rozvaděč'!$G$18=0</xm:f>
            <x14:dxf>
              <font>
                <color theme="0" tint="-0.24994659260841701"/>
              </font>
            </x14:dxf>
          </x14:cfRule>
          <xm:sqref>F11</xm:sqref>
        </x14:conditionalFormatting>
        <x14:conditionalFormatting xmlns:xm="http://schemas.microsoft.com/office/excel/2006/main">
          <x14:cfRule type="expression" priority="7" id="{4B3914C5-1329-4550-B9A7-19EF53964C56}">
            <xm:f>'Dotazník rozvaděč'!$G$19=0</xm:f>
            <x14:dxf>
              <font>
                <color theme="0" tint="-0.24994659260841701"/>
              </font>
            </x14:dxf>
          </x14:cfRule>
          <xm:sqref>F12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theme="6" tint="-0.249977111117893"/>
    <pageSetUpPr autoPageBreaks="0" fitToPage="1"/>
  </sheetPr>
  <dimension ref="A1:BI322"/>
  <sheetViews>
    <sheetView showGridLines="0" zoomScaleNormal="100" zoomScaleSheetLayoutView="130" workbookViewId="0">
      <selection activeCell="I35" sqref="I35:T35"/>
    </sheetView>
  </sheetViews>
  <sheetFormatPr defaultColWidth="9.140625" defaultRowHeight="18" customHeight="1" x14ac:dyDescent="0.25"/>
  <cols>
    <col min="1" max="1" width="8.140625" style="79" customWidth="1"/>
    <col min="2" max="2" width="3.7109375" style="15" customWidth="1"/>
    <col min="3" max="3" width="3.7109375" style="81" customWidth="1"/>
    <col min="4" max="31" width="3.7109375" style="15" customWidth="1"/>
    <col min="32" max="56" width="3.7109375" style="329" customWidth="1"/>
    <col min="57" max="60" width="9.140625" style="329"/>
    <col min="61" max="61" width="9.140625" style="331"/>
    <col min="62" max="16384" width="9.140625" style="78"/>
  </cols>
  <sheetData>
    <row r="1" spans="1:61" s="80" customFormat="1" ht="18" customHeight="1" thickTop="1" x14ac:dyDescent="0.25">
      <c r="A1" s="350"/>
      <c r="B1" s="687" t="s">
        <v>161</v>
      </c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7"/>
      <c r="Q1" s="688"/>
      <c r="R1" s="365"/>
      <c r="S1" s="365"/>
      <c r="T1" s="365"/>
      <c r="U1" s="676" t="s">
        <v>3</v>
      </c>
      <c r="V1" s="677"/>
      <c r="W1" s="677"/>
      <c r="X1" s="677"/>
      <c r="Y1" s="677"/>
      <c r="Z1" s="677"/>
      <c r="AA1" s="677"/>
      <c r="AB1" s="677"/>
      <c r="AC1" s="677"/>
      <c r="AD1" s="677"/>
      <c r="AE1" s="678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30"/>
    </row>
    <row r="2" spans="1:61" ht="18" customHeight="1" thickBot="1" x14ac:dyDescent="0.3">
      <c r="A2" s="351"/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90"/>
      <c r="R2" s="365"/>
      <c r="S2" s="365"/>
      <c r="T2" s="365"/>
      <c r="U2" s="679" t="s">
        <v>4</v>
      </c>
      <c r="V2" s="680"/>
      <c r="W2" s="680"/>
      <c r="X2" s="681"/>
      <c r="Y2" s="681"/>
      <c r="Z2" s="681"/>
      <c r="AA2" s="681"/>
      <c r="AB2" s="681"/>
      <c r="AC2" s="681"/>
      <c r="AD2" s="681"/>
      <c r="AE2" s="682"/>
    </row>
    <row r="3" spans="1:61" ht="18" customHeight="1" thickTop="1" thickBot="1" x14ac:dyDescent="0.3">
      <c r="A3" s="351"/>
      <c r="B3" s="366"/>
      <c r="C3" s="365"/>
      <c r="D3" s="673" t="s">
        <v>5</v>
      </c>
      <c r="E3" s="673"/>
      <c r="F3" s="673"/>
      <c r="G3" s="675">
        <f>'Dotazník rozvaděč'!G3:N4</f>
        <v>0</v>
      </c>
      <c r="H3" s="675"/>
      <c r="I3" s="675"/>
      <c r="J3" s="675"/>
      <c r="K3" s="675"/>
      <c r="L3" s="675"/>
      <c r="M3" s="675"/>
      <c r="N3" s="675"/>
      <c r="O3" s="367"/>
      <c r="P3" s="365"/>
      <c r="Q3" s="368" t="s">
        <v>6</v>
      </c>
      <c r="R3" s="369"/>
      <c r="S3" s="369"/>
      <c r="T3" s="370"/>
      <c r="U3" s="369"/>
      <c r="V3" s="369"/>
      <c r="W3" s="371"/>
      <c r="X3" s="685">
        <f>'Dotazník rozvaděč'!X3:AE3</f>
        <v>0</v>
      </c>
      <c r="Y3" s="685"/>
      <c r="Z3" s="685"/>
      <c r="AA3" s="685"/>
      <c r="AB3" s="685"/>
      <c r="AC3" s="685"/>
      <c r="AD3" s="685"/>
      <c r="AE3" s="686"/>
    </row>
    <row r="4" spans="1:61" ht="18" customHeight="1" thickTop="1" thickBot="1" x14ac:dyDescent="0.3">
      <c r="A4" s="351"/>
      <c r="B4" s="372"/>
      <c r="C4" s="365"/>
      <c r="D4" s="683"/>
      <c r="E4" s="683"/>
      <c r="F4" s="683"/>
      <c r="G4" s="684"/>
      <c r="H4" s="684"/>
      <c r="I4" s="684"/>
      <c r="J4" s="684"/>
      <c r="K4" s="684"/>
      <c r="L4" s="684"/>
      <c r="M4" s="684"/>
      <c r="N4" s="684"/>
      <c r="O4" s="373"/>
      <c r="P4" s="365"/>
      <c r="Q4" s="374" t="s">
        <v>7</v>
      </c>
      <c r="R4" s="369"/>
      <c r="S4" s="369"/>
      <c r="T4" s="370"/>
      <c r="U4" s="369"/>
      <c r="V4" s="369"/>
      <c r="W4" s="371"/>
      <c r="X4" s="691">
        <f>'Dotazník rozvaděč'!X4</f>
        <v>0</v>
      </c>
      <c r="Y4" s="691"/>
      <c r="Z4" s="691"/>
      <c r="AA4" s="691"/>
      <c r="AB4" s="691"/>
      <c r="AC4" s="691"/>
      <c r="AD4" s="691"/>
      <c r="AE4" s="692"/>
    </row>
    <row r="5" spans="1:61" ht="18" customHeight="1" thickTop="1" thickBot="1" x14ac:dyDescent="0.3">
      <c r="A5" s="351"/>
      <c r="B5" s="372"/>
      <c r="C5" s="365"/>
      <c r="D5" s="671" t="s">
        <v>8</v>
      </c>
      <c r="E5" s="671"/>
      <c r="F5" s="671"/>
      <c r="G5" s="674">
        <f>'Dotazník rozvaděč'!G5:N6</f>
        <v>0</v>
      </c>
      <c r="H5" s="674"/>
      <c r="I5" s="674"/>
      <c r="J5" s="674"/>
      <c r="K5" s="674"/>
      <c r="L5" s="674"/>
      <c r="M5" s="674"/>
      <c r="N5" s="674"/>
      <c r="O5" s="375"/>
      <c r="P5" s="365"/>
      <c r="Q5" s="374" t="s">
        <v>114</v>
      </c>
      <c r="R5" s="369"/>
      <c r="S5" s="369"/>
      <c r="T5" s="370"/>
      <c r="U5" s="369"/>
      <c r="V5" s="369"/>
      <c r="W5" s="376"/>
      <c r="X5" s="691">
        <f>'Dotazník rozvaděč'!X5</f>
        <v>0</v>
      </c>
      <c r="Y5" s="691"/>
      <c r="Z5" s="691"/>
      <c r="AA5" s="691"/>
      <c r="AB5" s="691"/>
      <c r="AC5" s="691"/>
      <c r="AD5" s="691"/>
      <c r="AE5" s="692"/>
    </row>
    <row r="6" spans="1:61" ht="18" customHeight="1" thickTop="1" thickBot="1" x14ac:dyDescent="0.3">
      <c r="A6" s="351"/>
      <c r="B6" s="372"/>
      <c r="C6" s="377"/>
      <c r="D6" s="683"/>
      <c r="E6" s="683"/>
      <c r="F6" s="683"/>
      <c r="G6" s="684"/>
      <c r="H6" s="684"/>
      <c r="I6" s="684"/>
      <c r="J6" s="684"/>
      <c r="K6" s="684"/>
      <c r="L6" s="684"/>
      <c r="M6" s="684"/>
      <c r="N6" s="684"/>
      <c r="O6" s="373"/>
      <c r="P6" s="365"/>
      <c r="Q6" s="374" t="s">
        <v>113</v>
      </c>
      <c r="R6" s="369"/>
      <c r="S6" s="369"/>
      <c r="T6" s="370"/>
      <c r="U6" s="369"/>
      <c r="V6" s="369"/>
      <c r="W6" s="371"/>
      <c r="X6" s="691">
        <f>'Dotazník rozvaděč'!X6</f>
        <v>0</v>
      </c>
      <c r="Y6" s="691"/>
      <c r="Z6" s="691"/>
      <c r="AA6" s="691"/>
      <c r="AB6" s="691"/>
      <c r="AC6" s="691"/>
      <c r="AD6" s="691"/>
      <c r="AE6" s="692"/>
    </row>
    <row r="7" spans="1:61" ht="18" customHeight="1" thickTop="1" x14ac:dyDescent="0.25">
      <c r="A7" s="351"/>
      <c r="B7" s="378"/>
      <c r="C7" s="365"/>
      <c r="D7" s="670" t="s">
        <v>9</v>
      </c>
      <c r="E7" s="671"/>
      <c r="F7" s="671"/>
      <c r="G7" s="674">
        <f>'Dotazník rozvaděč'!G7:N8</f>
        <v>0</v>
      </c>
      <c r="H7" s="674"/>
      <c r="I7" s="674"/>
      <c r="J7" s="674"/>
      <c r="K7" s="674"/>
      <c r="L7" s="674"/>
      <c r="M7" s="674"/>
      <c r="N7" s="674"/>
      <c r="O7" s="379"/>
      <c r="P7" s="365"/>
      <c r="Q7" s="368" t="s">
        <v>10</v>
      </c>
      <c r="R7" s="369"/>
      <c r="S7" s="369"/>
      <c r="T7" s="370"/>
      <c r="U7" s="369"/>
      <c r="V7" s="380"/>
      <c r="W7" s="371"/>
      <c r="X7" s="693">
        <f>'Dotazník rozvaděč'!X7</f>
        <v>0</v>
      </c>
      <c r="Y7" s="693"/>
      <c r="Z7" s="693"/>
      <c r="AA7" s="693"/>
      <c r="AB7" s="693"/>
      <c r="AC7" s="693"/>
      <c r="AD7" s="693"/>
      <c r="AE7" s="694"/>
    </row>
    <row r="8" spans="1:61" ht="18" customHeight="1" x14ac:dyDescent="0.25">
      <c r="A8" s="351"/>
      <c r="B8" s="378"/>
      <c r="C8" s="381"/>
      <c r="D8" s="672"/>
      <c r="E8" s="673"/>
      <c r="F8" s="673"/>
      <c r="G8" s="675"/>
      <c r="H8" s="675"/>
      <c r="I8" s="675"/>
      <c r="J8" s="675"/>
      <c r="K8" s="675"/>
      <c r="L8" s="675"/>
      <c r="M8" s="675"/>
      <c r="N8" s="675"/>
      <c r="O8" s="382"/>
      <c r="P8" s="383"/>
      <c r="Q8" s="384"/>
      <c r="R8" s="369"/>
      <c r="S8" s="369"/>
      <c r="T8" s="370"/>
      <c r="U8" s="369"/>
      <c r="V8" s="369"/>
      <c r="W8" s="371"/>
      <c r="X8" s="695"/>
      <c r="Y8" s="695"/>
      <c r="Z8" s="695"/>
      <c r="AA8" s="695"/>
      <c r="AB8" s="695"/>
      <c r="AC8" s="695"/>
      <c r="AD8" s="695"/>
      <c r="AE8" s="696"/>
    </row>
    <row r="9" spans="1:61" ht="18" customHeight="1" x14ac:dyDescent="0.25">
      <c r="A9" s="351"/>
      <c r="B9" s="385"/>
      <c r="C9" s="386"/>
      <c r="D9" s="387"/>
      <c r="E9" s="387"/>
      <c r="F9" s="387"/>
      <c r="G9" s="387"/>
      <c r="H9" s="388"/>
      <c r="I9" s="389"/>
      <c r="J9" s="390"/>
      <c r="K9" s="390"/>
      <c r="L9" s="390"/>
      <c r="M9" s="388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91"/>
    </row>
    <row r="10" spans="1:61" ht="18" customHeight="1" x14ac:dyDescent="0.25">
      <c r="A10" s="351"/>
      <c r="B10" s="661" t="s">
        <v>159</v>
      </c>
      <c r="C10" s="509"/>
      <c r="D10" s="509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509"/>
      <c r="Z10" s="509"/>
      <c r="AA10" s="509"/>
      <c r="AB10" s="509"/>
      <c r="AC10" s="509"/>
      <c r="AD10" s="509"/>
      <c r="AE10" s="510"/>
      <c r="AL10" s="363"/>
      <c r="AM10" s="363"/>
      <c r="AN10" s="363"/>
      <c r="AO10" s="363"/>
      <c r="AP10" s="363"/>
      <c r="AQ10" s="363"/>
      <c r="AR10" s="363"/>
      <c r="AS10" s="363"/>
      <c r="AT10" s="363"/>
      <c r="AU10" s="363"/>
      <c r="AV10" s="363"/>
      <c r="AW10" s="363"/>
      <c r="AX10" s="363"/>
      <c r="AY10" s="363"/>
      <c r="AZ10" s="363"/>
      <c r="BA10" s="363"/>
      <c r="BB10" s="363"/>
    </row>
    <row r="11" spans="1:61" ht="18" customHeight="1" x14ac:dyDescent="0.25">
      <c r="A11" s="351"/>
      <c r="B11" s="16"/>
      <c r="C11" s="36"/>
      <c r="D11" s="36"/>
      <c r="E11" s="36"/>
      <c r="F11" s="16"/>
      <c r="G11" s="16"/>
      <c r="H11" s="16"/>
      <c r="I11" s="16"/>
      <c r="J11" s="16"/>
      <c r="K11" s="16"/>
      <c r="L11" s="126"/>
      <c r="M11" s="17"/>
      <c r="N11" s="34"/>
      <c r="O11" s="34"/>
      <c r="P11" s="141"/>
      <c r="Q11" s="127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348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364"/>
      <c r="AY11" s="363"/>
      <c r="AZ11" s="363"/>
      <c r="BA11" s="363"/>
      <c r="BB11" s="363"/>
    </row>
    <row r="12" spans="1:61" ht="18" customHeight="1" x14ac:dyDescent="0.25">
      <c r="A12" s="351"/>
      <c r="B12" s="16"/>
      <c r="C12" s="34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348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364"/>
      <c r="AY12" s="363"/>
      <c r="AZ12" s="363"/>
      <c r="BA12" s="363"/>
      <c r="BB12" s="363"/>
    </row>
    <row r="13" spans="1:61" ht="18" customHeight="1" x14ac:dyDescent="0.25">
      <c r="A13" s="351"/>
      <c r="B13" s="16"/>
      <c r="C13" s="34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348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3"/>
      <c r="AZ13" s="363"/>
      <c r="BA13" s="363"/>
      <c r="BB13" s="363"/>
    </row>
    <row r="14" spans="1:61" ht="18" customHeight="1" x14ac:dyDescent="0.25">
      <c r="A14" s="351"/>
      <c r="B14" s="16"/>
      <c r="C14" s="34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348"/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</row>
    <row r="15" spans="1:61" ht="18" customHeight="1" x14ac:dyDescent="0.25">
      <c r="A15" s="351"/>
      <c r="B15" s="353"/>
      <c r="C15" s="352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49"/>
      <c r="AL15" s="363"/>
      <c r="AM15" s="363"/>
      <c r="AN15" s="363"/>
      <c r="AO15" s="363"/>
      <c r="AP15" s="363"/>
      <c r="AQ15" s="363"/>
      <c r="AR15" s="363"/>
      <c r="AS15" s="363"/>
      <c r="AT15" s="363"/>
      <c r="AU15" s="363"/>
      <c r="AV15" s="363"/>
      <c r="AW15" s="363"/>
      <c r="AX15" s="363"/>
      <c r="AY15" s="363"/>
      <c r="AZ15" s="363"/>
      <c r="BA15" s="363"/>
      <c r="BB15" s="363"/>
    </row>
    <row r="16" spans="1:61" ht="18" customHeight="1" x14ac:dyDescent="0.25">
      <c r="A16" s="351"/>
      <c r="B16" s="353"/>
      <c r="C16" s="352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49"/>
    </row>
    <row r="17" spans="1:31" ht="18" customHeight="1" x14ac:dyDescent="0.25">
      <c r="A17" s="351"/>
      <c r="B17" s="353"/>
      <c r="C17" s="352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49"/>
    </row>
    <row r="18" spans="1:31" ht="18" customHeight="1" x14ac:dyDescent="0.25">
      <c r="A18" s="351"/>
      <c r="B18" s="353"/>
      <c r="C18" s="352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49"/>
    </row>
    <row r="19" spans="1:31" ht="18" customHeight="1" thickBot="1" x14ac:dyDescent="0.3">
      <c r="A19" s="351"/>
      <c r="B19" s="515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6"/>
      <c r="Q19" s="516"/>
      <c r="R19" s="516"/>
      <c r="S19" s="516"/>
      <c r="T19" s="516"/>
      <c r="U19" s="516"/>
      <c r="V19" s="516"/>
      <c r="W19" s="516"/>
      <c r="X19" s="516"/>
      <c r="Y19" s="516"/>
      <c r="Z19" s="516"/>
      <c r="AA19" s="516"/>
      <c r="AB19" s="516"/>
      <c r="AC19" s="516"/>
      <c r="AD19" s="516"/>
      <c r="AE19" s="662"/>
    </row>
    <row r="20" spans="1:31" ht="18" customHeight="1" thickTop="1" thickBot="1" x14ac:dyDescent="0.3">
      <c r="A20" s="351"/>
      <c r="B20" s="517" t="s">
        <v>160</v>
      </c>
      <c r="C20" s="508"/>
      <c r="D20" s="508"/>
      <c r="E20" s="508"/>
      <c r="F20" s="508"/>
      <c r="G20" s="508"/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09"/>
      <c r="T20" s="509"/>
      <c r="U20" s="509"/>
      <c r="V20" s="509"/>
      <c r="W20" s="509"/>
      <c r="X20" s="509"/>
      <c r="Y20" s="509"/>
      <c r="Z20" s="509"/>
      <c r="AA20" s="509"/>
      <c r="AB20" s="509"/>
      <c r="AC20" s="509"/>
      <c r="AD20" s="509"/>
      <c r="AE20" s="510"/>
    </row>
    <row r="21" spans="1:31" ht="7.5" customHeight="1" thickTop="1" x14ac:dyDescent="0.3">
      <c r="A21" s="351"/>
      <c r="B21" s="346"/>
      <c r="C21" s="347"/>
      <c r="D21" s="354"/>
      <c r="E21" s="355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56"/>
      <c r="T21" s="356"/>
      <c r="U21" s="356"/>
      <c r="V21" s="356"/>
      <c r="W21" s="356"/>
      <c r="X21" s="356"/>
      <c r="Y21" s="356"/>
      <c r="Z21" s="356"/>
      <c r="AA21" s="356"/>
      <c r="AB21" s="357"/>
      <c r="AC21" s="357"/>
      <c r="AD21" s="357"/>
      <c r="AE21" s="358"/>
    </row>
    <row r="22" spans="1:31" ht="25.5" customHeight="1" x14ac:dyDescent="0.25">
      <c r="A22" s="351"/>
      <c r="B22" s="346"/>
      <c r="C22" s="660" t="s">
        <v>226</v>
      </c>
      <c r="D22" s="660"/>
      <c r="E22" s="666" t="s">
        <v>227</v>
      </c>
      <c r="F22" s="666"/>
      <c r="G22" s="666"/>
      <c r="H22" s="666"/>
      <c r="I22" s="666" t="s">
        <v>228</v>
      </c>
      <c r="J22" s="666"/>
      <c r="K22" s="666"/>
      <c r="L22" s="666"/>
      <c r="M22" s="666"/>
      <c r="N22" s="666"/>
      <c r="O22" s="666"/>
      <c r="P22" s="666"/>
      <c r="Q22" s="666"/>
      <c r="R22" s="666"/>
      <c r="S22" s="666"/>
      <c r="T22" s="666"/>
      <c r="U22" s="660" t="s">
        <v>229</v>
      </c>
      <c r="V22" s="660"/>
      <c r="W22" s="666" t="s">
        <v>230</v>
      </c>
      <c r="X22" s="666"/>
      <c r="Y22" s="666"/>
      <c r="Z22" s="666"/>
      <c r="AA22" s="666"/>
      <c r="AB22" s="666"/>
      <c r="AC22" s="666"/>
      <c r="AD22" s="666"/>
      <c r="AE22" s="349"/>
    </row>
    <row r="23" spans="1:31" ht="18" customHeight="1" x14ac:dyDescent="0.3">
      <c r="A23" s="351"/>
      <c r="B23" s="346"/>
      <c r="C23" s="663" t="s">
        <v>162</v>
      </c>
      <c r="D23" s="663"/>
      <c r="E23" s="655"/>
      <c r="F23" s="655"/>
      <c r="G23" s="655"/>
      <c r="H23" s="655"/>
      <c r="I23" s="657"/>
      <c r="J23" s="657"/>
      <c r="K23" s="657"/>
      <c r="L23" s="657"/>
      <c r="M23" s="657"/>
      <c r="N23" s="657"/>
      <c r="O23" s="657"/>
      <c r="P23" s="657"/>
      <c r="Q23" s="657"/>
      <c r="R23" s="657"/>
      <c r="S23" s="657"/>
      <c r="T23" s="657"/>
      <c r="U23" s="656"/>
      <c r="V23" s="656"/>
      <c r="W23" s="667"/>
      <c r="X23" s="668"/>
      <c r="Y23" s="668"/>
      <c r="Z23" s="668"/>
      <c r="AA23" s="668"/>
      <c r="AB23" s="668"/>
      <c r="AC23" s="668"/>
      <c r="AD23" s="669"/>
      <c r="AE23" s="349"/>
    </row>
    <row r="24" spans="1:31" ht="18" customHeight="1" x14ac:dyDescent="0.3">
      <c r="A24" s="351"/>
      <c r="B24" s="346"/>
      <c r="C24" s="664" t="s">
        <v>163</v>
      </c>
      <c r="D24" s="665"/>
      <c r="E24" s="655"/>
      <c r="F24" s="655"/>
      <c r="G24" s="655"/>
      <c r="H24" s="655"/>
      <c r="I24" s="657"/>
      <c r="J24" s="657"/>
      <c r="K24" s="657"/>
      <c r="L24" s="657"/>
      <c r="M24" s="657"/>
      <c r="N24" s="657"/>
      <c r="O24" s="657"/>
      <c r="P24" s="657"/>
      <c r="Q24" s="657"/>
      <c r="R24" s="657"/>
      <c r="S24" s="657"/>
      <c r="T24" s="657"/>
      <c r="U24" s="656"/>
      <c r="V24" s="656"/>
      <c r="W24" s="667"/>
      <c r="X24" s="668"/>
      <c r="Y24" s="668"/>
      <c r="Z24" s="668"/>
      <c r="AA24" s="668"/>
      <c r="AB24" s="668"/>
      <c r="AC24" s="668"/>
      <c r="AD24" s="669"/>
      <c r="AE24" s="349"/>
    </row>
    <row r="25" spans="1:31" ht="18" customHeight="1" x14ac:dyDescent="0.3">
      <c r="A25" s="351"/>
      <c r="B25" s="346"/>
      <c r="C25" s="658" t="s">
        <v>164</v>
      </c>
      <c r="D25" s="659"/>
      <c r="E25" s="655"/>
      <c r="F25" s="655"/>
      <c r="G25" s="655"/>
      <c r="H25" s="655"/>
      <c r="I25" s="657"/>
      <c r="J25" s="657"/>
      <c r="K25" s="657"/>
      <c r="L25" s="657"/>
      <c r="M25" s="657"/>
      <c r="N25" s="657"/>
      <c r="O25" s="657"/>
      <c r="P25" s="657"/>
      <c r="Q25" s="657"/>
      <c r="R25" s="657"/>
      <c r="S25" s="657"/>
      <c r="T25" s="657"/>
      <c r="U25" s="656"/>
      <c r="V25" s="656"/>
      <c r="W25" s="667"/>
      <c r="X25" s="668"/>
      <c r="Y25" s="668"/>
      <c r="Z25" s="668"/>
      <c r="AA25" s="668"/>
      <c r="AB25" s="668"/>
      <c r="AC25" s="668"/>
      <c r="AD25" s="669"/>
      <c r="AE25" s="349"/>
    </row>
    <row r="26" spans="1:31" ht="18" customHeight="1" x14ac:dyDescent="0.3">
      <c r="A26" s="351"/>
      <c r="B26" s="346"/>
      <c r="C26" s="658" t="s">
        <v>165</v>
      </c>
      <c r="D26" s="659"/>
      <c r="E26" s="655"/>
      <c r="F26" s="655"/>
      <c r="G26" s="655"/>
      <c r="H26" s="655"/>
      <c r="I26" s="657"/>
      <c r="J26" s="657"/>
      <c r="K26" s="657"/>
      <c r="L26" s="657"/>
      <c r="M26" s="657"/>
      <c r="N26" s="657"/>
      <c r="O26" s="657"/>
      <c r="P26" s="657"/>
      <c r="Q26" s="657"/>
      <c r="R26" s="657"/>
      <c r="S26" s="657"/>
      <c r="T26" s="657"/>
      <c r="U26" s="656"/>
      <c r="V26" s="656"/>
      <c r="W26" s="667"/>
      <c r="X26" s="668"/>
      <c r="Y26" s="668"/>
      <c r="Z26" s="668"/>
      <c r="AA26" s="668"/>
      <c r="AB26" s="668"/>
      <c r="AC26" s="668"/>
      <c r="AD26" s="669"/>
      <c r="AE26" s="349"/>
    </row>
    <row r="27" spans="1:31" ht="18" customHeight="1" x14ac:dyDescent="0.3">
      <c r="A27" s="351"/>
      <c r="B27" s="346"/>
      <c r="C27" s="658" t="s">
        <v>166</v>
      </c>
      <c r="D27" s="659"/>
      <c r="E27" s="655"/>
      <c r="F27" s="655"/>
      <c r="G27" s="655"/>
      <c r="H27" s="655"/>
      <c r="I27" s="657"/>
      <c r="J27" s="657"/>
      <c r="K27" s="657"/>
      <c r="L27" s="657"/>
      <c r="M27" s="657"/>
      <c r="N27" s="657"/>
      <c r="O27" s="657"/>
      <c r="P27" s="657"/>
      <c r="Q27" s="657"/>
      <c r="R27" s="657"/>
      <c r="S27" s="657"/>
      <c r="T27" s="657"/>
      <c r="U27" s="656"/>
      <c r="V27" s="656"/>
      <c r="W27" s="667"/>
      <c r="X27" s="668"/>
      <c r="Y27" s="668"/>
      <c r="Z27" s="668"/>
      <c r="AA27" s="668"/>
      <c r="AB27" s="668"/>
      <c r="AC27" s="668"/>
      <c r="AD27" s="669"/>
      <c r="AE27" s="349"/>
    </row>
    <row r="28" spans="1:31" ht="18" customHeight="1" x14ac:dyDescent="0.3">
      <c r="A28" s="351"/>
      <c r="B28" s="346"/>
      <c r="C28" s="658" t="s">
        <v>167</v>
      </c>
      <c r="D28" s="659"/>
      <c r="E28" s="655"/>
      <c r="F28" s="655"/>
      <c r="G28" s="655"/>
      <c r="H28" s="655"/>
      <c r="I28" s="657"/>
      <c r="J28" s="657"/>
      <c r="K28" s="657"/>
      <c r="L28" s="657"/>
      <c r="M28" s="657"/>
      <c r="N28" s="657"/>
      <c r="O28" s="657"/>
      <c r="P28" s="657"/>
      <c r="Q28" s="657"/>
      <c r="R28" s="657"/>
      <c r="S28" s="657"/>
      <c r="T28" s="657"/>
      <c r="U28" s="656"/>
      <c r="V28" s="656"/>
      <c r="W28" s="667"/>
      <c r="X28" s="668"/>
      <c r="Y28" s="668"/>
      <c r="Z28" s="668"/>
      <c r="AA28" s="668"/>
      <c r="AB28" s="668"/>
      <c r="AC28" s="668"/>
      <c r="AD28" s="669"/>
      <c r="AE28" s="349"/>
    </row>
    <row r="29" spans="1:31" ht="18" customHeight="1" x14ac:dyDescent="0.3">
      <c r="A29" s="351"/>
      <c r="B29" s="346"/>
      <c r="C29" s="658" t="s">
        <v>168</v>
      </c>
      <c r="D29" s="659"/>
      <c r="E29" s="655"/>
      <c r="F29" s="655"/>
      <c r="G29" s="655"/>
      <c r="H29" s="655"/>
      <c r="I29" s="657"/>
      <c r="J29" s="657"/>
      <c r="K29" s="657"/>
      <c r="L29" s="657"/>
      <c r="M29" s="657"/>
      <c r="N29" s="657"/>
      <c r="O29" s="657"/>
      <c r="P29" s="657"/>
      <c r="Q29" s="657"/>
      <c r="R29" s="657"/>
      <c r="S29" s="657"/>
      <c r="T29" s="657"/>
      <c r="U29" s="656"/>
      <c r="V29" s="656"/>
      <c r="W29" s="667"/>
      <c r="X29" s="668"/>
      <c r="Y29" s="668"/>
      <c r="Z29" s="668"/>
      <c r="AA29" s="668"/>
      <c r="AB29" s="668"/>
      <c r="AC29" s="668"/>
      <c r="AD29" s="669"/>
      <c r="AE29" s="349"/>
    </row>
    <row r="30" spans="1:31" ht="18" customHeight="1" x14ac:dyDescent="0.25">
      <c r="A30" s="351"/>
      <c r="B30" s="346"/>
      <c r="C30" s="658" t="s">
        <v>169</v>
      </c>
      <c r="D30" s="659"/>
      <c r="E30" s="655"/>
      <c r="F30" s="655"/>
      <c r="G30" s="655"/>
      <c r="H30" s="655"/>
      <c r="I30" s="657"/>
      <c r="J30" s="657"/>
      <c r="K30" s="657"/>
      <c r="L30" s="657"/>
      <c r="M30" s="657"/>
      <c r="N30" s="657"/>
      <c r="O30" s="657"/>
      <c r="P30" s="657"/>
      <c r="Q30" s="657"/>
      <c r="R30" s="657"/>
      <c r="S30" s="657"/>
      <c r="T30" s="657"/>
      <c r="U30" s="656"/>
      <c r="V30" s="656"/>
      <c r="W30" s="667"/>
      <c r="X30" s="668"/>
      <c r="Y30" s="668"/>
      <c r="Z30" s="668"/>
      <c r="AA30" s="668"/>
      <c r="AB30" s="668"/>
      <c r="AC30" s="668"/>
      <c r="AD30" s="669"/>
      <c r="AE30" s="349"/>
    </row>
    <row r="31" spans="1:31" ht="18" customHeight="1" x14ac:dyDescent="0.25">
      <c r="A31" s="351"/>
      <c r="B31" s="346"/>
      <c r="C31" s="658" t="s">
        <v>170</v>
      </c>
      <c r="D31" s="659"/>
      <c r="E31" s="655"/>
      <c r="F31" s="655"/>
      <c r="G31" s="655"/>
      <c r="H31" s="655"/>
      <c r="I31" s="657"/>
      <c r="J31" s="657"/>
      <c r="K31" s="657"/>
      <c r="L31" s="657"/>
      <c r="M31" s="657"/>
      <c r="N31" s="657"/>
      <c r="O31" s="657"/>
      <c r="P31" s="657"/>
      <c r="Q31" s="657"/>
      <c r="R31" s="657"/>
      <c r="S31" s="657"/>
      <c r="T31" s="657"/>
      <c r="U31" s="656"/>
      <c r="V31" s="656"/>
      <c r="W31" s="667"/>
      <c r="X31" s="668"/>
      <c r="Y31" s="668"/>
      <c r="Z31" s="668"/>
      <c r="AA31" s="668"/>
      <c r="AB31" s="668"/>
      <c r="AC31" s="668"/>
      <c r="AD31" s="669"/>
      <c r="AE31" s="349"/>
    </row>
    <row r="32" spans="1:31" ht="18" customHeight="1" x14ac:dyDescent="0.25">
      <c r="A32" s="351"/>
      <c r="B32" s="346"/>
      <c r="C32" s="658" t="s">
        <v>171</v>
      </c>
      <c r="D32" s="659"/>
      <c r="E32" s="655"/>
      <c r="F32" s="655"/>
      <c r="G32" s="655"/>
      <c r="H32" s="655"/>
      <c r="I32" s="657"/>
      <c r="J32" s="657"/>
      <c r="K32" s="657"/>
      <c r="L32" s="657"/>
      <c r="M32" s="657"/>
      <c r="N32" s="657"/>
      <c r="O32" s="657"/>
      <c r="P32" s="657"/>
      <c r="Q32" s="657"/>
      <c r="R32" s="657"/>
      <c r="S32" s="657"/>
      <c r="T32" s="657"/>
      <c r="U32" s="656"/>
      <c r="V32" s="656"/>
      <c r="W32" s="667"/>
      <c r="X32" s="668"/>
      <c r="Y32" s="668"/>
      <c r="Z32" s="668"/>
      <c r="AA32" s="668"/>
      <c r="AB32" s="668"/>
      <c r="AC32" s="668"/>
      <c r="AD32" s="669"/>
      <c r="AE32" s="349"/>
    </row>
    <row r="33" spans="1:31" ht="18" customHeight="1" x14ac:dyDescent="0.25">
      <c r="A33" s="351"/>
      <c r="B33" s="346"/>
      <c r="C33" s="658" t="s">
        <v>172</v>
      </c>
      <c r="D33" s="659"/>
      <c r="E33" s="655"/>
      <c r="F33" s="655"/>
      <c r="G33" s="655"/>
      <c r="H33" s="655"/>
      <c r="I33" s="657"/>
      <c r="J33" s="657"/>
      <c r="K33" s="657"/>
      <c r="L33" s="657"/>
      <c r="M33" s="657"/>
      <c r="N33" s="657"/>
      <c r="O33" s="657"/>
      <c r="P33" s="657"/>
      <c r="Q33" s="657"/>
      <c r="R33" s="657"/>
      <c r="S33" s="657"/>
      <c r="T33" s="657"/>
      <c r="U33" s="656"/>
      <c r="V33" s="656"/>
      <c r="W33" s="667"/>
      <c r="X33" s="668"/>
      <c r="Y33" s="668"/>
      <c r="Z33" s="668"/>
      <c r="AA33" s="668"/>
      <c r="AB33" s="668"/>
      <c r="AC33" s="668"/>
      <c r="AD33" s="669"/>
      <c r="AE33" s="349"/>
    </row>
    <row r="34" spans="1:31" ht="18" customHeight="1" x14ac:dyDescent="0.25">
      <c r="A34" s="351"/>
      <c r="B34" s="346"/>
      <c r="C34" s="658" t="s">
        <v>173</v>
      </c>
      <c r="D34" s="659"/>
      <c r="E34" s="655"/>
      <c r="F34" s="655"/>
      <c r="G34" s="655"/>
      <c r="H34" s="655"/>
      <c r="I34" s="657"/>
      <c r="J34" s="657"/>
      <c r="K34" s="657"/>
      <c r="L34" s="657"/>
      <c r="M34" s="657"/>
      <c r="N34" s="657"/>
      <c r="O34" s="657"/>
      <c r="P34" s="657"/>
      <c r="Q34" s="657"/>
      <c r="R34" s="657"/>
      <c r="S34" s="657"/>
      <c r="T34" s="657"/>
      <c r="U34" s="656"/>
      <c r="V34" s="656"/>
      <c r="W34" s="667"/>
      <c r="X34" s="668"/>
      <c r="Y34" s="668"/>
      <c r="Z34" s="668"/>
      <c r="AA34" s="668"/>
      <c r="AB34" s="668"/>
      <c r="AC34" s="668"/>
      <c r="AD34" s="669"/>
      <c r="AE34" s="349"/>
    </row>
    <row r="35" spans="1:31" ht="18" customHeight="1" x14ac:dyDescent="0.25">
      <c r="A35" s="351"/>
      <c r="B35" s="346"/>
      <c r="C35" s="658" t="s">
        <v>174</v>
      </c>
      <c r="D35" s="659"/>
      <c r="E35" s="655"/>
      <c r="F35" s="655"/>
      <c r="G35" s="655"/>
      <c r="H35" s="655"/>
      <c r="I35" s="657"/>
      <c r="J35" s="657"/>
      <c r="K35" s="657"/>
      <c r="L35" s="657"/>
      <c r="M35" s="657"/>
      <c r="N35" s="657"/>
      <c r="O35" s="657"/>
      <c r="P35" s="657"/>
      <c r="Q35" s="657"/>
      <c r="R35" s="657"/>
      <c r="S35" s="657"/>
      <c r="T35" s="657"/>
      <c r="U35" s="656"/>
      <c r="V35" s="656"/>
      <c r="W35" s="667"/>
      <c r="X35" s="668"/>
      <c r="Y35" s="668"/>
      <c r="Z35" s="668"/>
      <c r="AA35" s="668"/>
      <c r="AB35" s="668"/>
      <c r="AC35" s="668"/>
      <c r="AD35" s="669"/>
      <c r="AE35" s="349"/>
    </row>
    <row r="36" spans="1:31" ht="18" customHeight="1" x14ac:dyDescent="0.25">
      <c r="A36" s="351"/>
      <c r="B36" s="346"/>
      <c r="C36" s="658" t="s">
        <v>175</v>
      </c>
      <c r="D36" s="659"/>
      <c r="E36" s="655"/>
      <c r="F36" s="655"/>
      <c r="G36" s="655"/>
      <c r="H36" s="655"/>
      <c r="I36" s="657"/>
      <c r="J36" s="657"/>
      <c r="K36" s="657"/>
      <c r="L36" s="657"/>
      <c r="M36" s="657"/>
      <c r="N36" s="657"/>
      <c r="O36" s="657"/>
      <c r="P36" s="657"/>
      <c r="Q36" s="657"/>
      <c r="R36" s="657"/>
      <c r="S36" s="657"/>
      <c r="T36" s="657"/>
      <c r="U36" s="656"/>
      <c r="V36" s="656"/>
      <c r="W36" s="667"/>
      <c r="X36" s="668"/>
      <c r="Y36" s="668"/>
      <c r="Z36" s="668"/>
      <c r="AA36" s="668"/>
      <c r="AB36" s="668"/>
      <c r="AC36" s="668"/>
      <c r="AD36" s="669"/>
      <c r="AE36" s="349"/>
    </row>
    <row r="37" spans="1:31" ht="18" customHeight="1" x14ac:dyDescent="0.25">
      <c r="A37" s="351"/>
      <c r="B37" s="346"/>
      <c r="C37" s="658" t="s">
        <v>176</v>
      </c>
      <c r="D37" s="659"/>
      <c r="E37" s="655"/>
      <c r="F37" s="655"/>
      <c r="G37" s="655"/>
      <c r="H37" s="655"/>
      <c r="I37" s="657"/>
      <c r="J37" s="657"/>
      <c r="K37" s="657"/>
      <c r="L37" s="657"/>
      <c r="M37" s="657"/>
      <c r="N37" s="657"/>
      <c r="O37" s="657"/>
      <c r="P37" s="657"/>
      <c r="Q37" s="657"/>
      <c r="R37" s="657"/>
      <c r="S37" s="657"/>
      <c r="T37" s="657"/>
      <c r="U37" s="656"/>
      <c r="V37" s="656"/>
      <c r="W37" s="667"/>
      <c r="X37" s="668"/>
      <c r="Y37" s="668"/>
      <c r="Z37" s="668"/>
      <c r="AA37" s="668"/>
      <c r="AB37" s="668"/>
      <c r="AC37" s="668"/>
      <c r="AD37" s="669"/>
      <c r="AE37" s="349"/>
    </row>
    <row r="38" spans="1:31" ht="18" customHeight="1" x14ac:dyDescent="0.25">
      <c r="A38" s="351"/>
      <c r="B38" s="346"/>
      <c r="C38" s="658" t="s">
        <v>177</v>
      </c>
      <c r="D38" s="659"/>
      <c r="E38" s="655"/>
      <c r="F38" s="655"/>
      <c r="G38" s="655"/>
      <c r="H38" s="655"/>
      <c r="I38" s="657"/>
      <c r="J38" s="657"/>
      <c r="K38" s="657"/>
      <c r="L38" s="657"/>
      <c r="M38" s="657"/>
      <c r="N38" s="657"/>
      <c r="O38" s="657"/>
      <c r="P38" s="657"/>
      <c r="Q38" s="657"/>
      <c r="R38" s="657"/>
      <c r="S38" s="657"/>
      <c r="T38" s="657"/>
      <c r="U38" s="656"/>
      <c r="V38" s="656"/>
      <c r="W38" s="667"/>
      <c r="X38" s="668"/>
      <c r="Y38" s="668"/>
      <c r="Z38" s="668"/>
      <c r="AA38" s="668"/>
      <c r="AB38" s="668"/>
      <c r="AC38" s="668"/>
      <c r="AD38" s="669"/>
      <c r="AE38" s="349"/>
    </row>
    <row r="39" spans="1:31" ht="18" customHeight="1" x14ac:dyDescent="0.25">
      <c r="A39" s="351"/>
      <c r="B39" s="346"/>
      <c r="C39" s="658" t="s">
        <v>178</v>
      </c>
      <c r="D39" s="659"/>
      <c r="E39" s="655"/>
      <c r="F39" s="655"/>
      <c r="G39" s="655"/>
      <c r="H39" s="655"/>
      <c r="I39" s="657"/>
      <c r="J39" s="657"/>
      <c r="K39" s="657"/>
      <c r="L39" s="657"/>
      <c r="M39" s="657"/>
      <c r="N39" s="657"/>
      <c r="O39" s="657"/>
      <c r="P39" s="657"/>
      <c r="Q39" s="657"/>
      <c r="R39" s="657"/>
      <c r="S39" s="657"/>
      <c r="T39" s="657"/>
      <c r="U39" s="656"/>
      <c r="V39" s="656"/>
      <c r="W39" s="667"/>
      <c r="X39" s="668"/>
      <c r="Y39" s="668"/>
      <c r="Z39" s="668"/>
      <c r="AA39" s="668"/>
      <c r="AB39" s="668"/>
      <c r="AC39" s="668"/>
      <c r="AD39" s="669"/>
      <c r="AE39" s="349"/>
    </row>
    <row r="40" spans="1:31" ht="18" customHeight="1" x14ac:dyDescent="0.25">
      <c r="A40" s="351"/>
      <c r="B40" s="346"/>
      <c r="C40" s="658" t="s">
        <v>179</v>
      </c>
      <c r="D40" s="659"/>
      <c r="E40" s="655"/>
      <c r="F40" s="655"/>
      <c r="G40" s="655"/>
      <c r="H40" s="655"/>
      <c r="I40" s="657"/>
      <c r="J40" s="657"/>
      <c r="K40" s="657"/>
      <c r="L40" s="657"/>
      <c r="M40" s="657"/>
      <c r="N40" s="657"/>
      <c r="O40" s="657"/>
      <c r="P40" s="657"/>
      <c r="Q40" s="657"/>
      <c r="R40" s="657"/>
      <c r="S40" s="657"/>
      <c r="T40" s="657"/>
      <c r="U40" s="656"/>
      <c r="V40" s="656"/>
      <c r="W40" s="667"/>
      <c r="X40" s="668"/>
      <c r="Y40" s="668"/>
      <c r="Z40" s="668"/>
      <c r="AA40" s="668"/>
      <c r="AB40" s="668"/>
      <c r="AC40" s="668"/>
      <c r="AD40" s="669"/>
      <c r="AE40" s="349"/>
    </row>
    <row r="41" spans="1:31" ht="18" customHeight="1" x14ac:dyDescent="0.25">
      <c r="A41" s="351"/>
      <c r="B41" s="346"/>
      <c r="C41" s="658" t="s">
        <v>180</v>
      </c>
      <c r="D41" s="659"/>
      <c r="E41" s="655"/>
      <c r="F41" s="655"/>
      <c r="G41" s="655"/>
      <c r="H41" s="655"/>
      <c r="I41" s="657"/>
      <c r="J41" s="657"/>
      <c r="K41" s="657"/>
      <c r="L41" s="657"/>
      <c r="M41" s="657"/>
      <c r="N41" s="657"/>
      <c r="O41" s="657"/>
      <c r="P41" s="657"/>
      <c r="Q41" s="657"/>
      <c r="R41" s="657"/>
      <c r="S41" s="657"/>
      <c r="T41" s="657"/>
      <c r="U41" s="656"/>
      <c r="V41" s="656"/>
      <c r="W41" s="667"/>
      <c r="X41" s="668"/>
      <c r="Y41" s="668"/>
      <c r="Z41" s="668"/>
      <c r="AA41" s="668"/>
      <c r="AB41" s="668"/>
      <c r="AC41" s="668"/>
      <c r="AD41" s="669"/>
      <c r="AE41" s="349"/>
    </row>
    <row r="42" spans="1:31" ht="18" customHeight="1" x14ac:dyDescent="0.25">
      <c r="A42" s="351"/>
      <c r="B42" s="346"/>
      <c r="C42" s="658" t="s">
        <v>181</v>
      </c>
      <c r="D42" s="659"/>
      <c r="E42" s="655"/>
      <c r="F42" s="655"/>
      <c r="G42" s="655"/>
      <c r="H42" s="655"/>
      <c r="I42" s="657"/>
      <c r="J42" s="657"/>
      <c r="K42" s="657"/>
      <c r="L42" s="657"/>
      <c r="M42" s="657"/>
      <c r="N42" s="657"/>
      <c r="O42" s="657"/>
      <c r="P42" s="657"/>
      <c r="Q42" s="657"/>
      <c r="R42" s="657"/>
      <c r="S42" s="657"/>
      <c r="T42" s="657"/>
      <c r="U42" s="656"/>
      <c r="V42" s="656"/>
      <c r="W42" s="667"/>
      <c r="X42" s="668"/>
      <c r="Y42" s="668"/>
      <c r="Z42" s="668"/>
      <c r="AA42" s="668"/>
      <c r="AB42" s="668"/>
      <c r="AC42" s="668"/>
      <c r="AD42" s="669"/>
      <c r="AE42" s="349"/>
    </row>
    <row r="43" spans="1:31" ht="18" customHeight="1" x14ac:dyDescent="0.25">
      <c r="A43" s="351"/>
      <c r="B43" s="346"/>
      <c r="C43" s="658" t="s">
        <v>182</v>
      </c>
      <c r="D43" s="659"/>
      <c r="E43" s="655"/>
      <c r="F43" s="655"/>
      <c r="G43" s="655"/>
      <c r="H43" s="655"/>
      <c r="I43" s="657"/>
      <c r="J43" s="657"/>
      <c r="K43" s="657"/>
      <c r="L43" s="657"/>
      <c r="M43" s="657"/>
      <c r="N43" s="657"/>
      <c r="O43" s="657"/>
      <c r="P43" s="657"/>
      <c r="Q43" s="657"/>
      <c r="R43" s="657"/>
      <c r="S43" s="657"/>
      <c r="T43" s="657"/>
      <c r="U43" s="656"/>
      <c r="V43" s="656"/>
      <c r="W43" s="667"/>
      <c r="X43" s="668"/>
      <c r="Y43" s="668"/>
      <c r="Z43" s="668"/>
      <c r="AA43" s="668"/>
      <c r="AB43" s="668"/>
      <c r="AC43" s="668"/>
      <c r="AD43" s="669"/>
      <c r="AE43" s="349"/>
    </row>
    <row r="44" spans="1:31" ht="18" customHeight="1" x14ac:dyDescent="0.25">
      <c r="A44" s="351"/>
      <c r="B44" s="346"/>
      <c r="C44" s="658" t="s">
        <v>183</v>
      </c>
      <c r="D44" s="659"/>
      <c r="E44" s="655"/>
      <c r="F44" s="655"/>
      <c r="G44" s="655"/>
      <c r="H44" s="655"/>
      <c r="I44" s="657"/>
      <c r="J44" s="657"/>
      <c r="K44" s="657"/>
      <c r="L44" s="657"/>
      <c r="M44" s="657"/>
      <c r="N44" s="657"/>
      <c r="O44" s="657"/>
      <c r="P44" s="657"/>
      <c r="Q44" s="657"/>
      <c r="R44" s="657"/>
      <c r="S44" s="657"/>
      <c r="T44" s="657"/>
      <c r="U44" s="656"/>
      <c r="V44" s="656"/>
      <c r="W44" s="667"/>
      <c r="X44" s="668"/>
      <c r="Y44" s="668"/>
      <c r="Z44" s="668"/>
      <c r="AA44" s="668"/>
      <c r="AB44" s="668"/>
      <c r="AC44" s="668"/>
      <c r="AD44" s="669"/>
      <c r="AE44" s="349"/>
    </row>
    <row r="45" spans="1:31" ht="18" customHeight="1" x14ac:dyDescent="0.25">
      <c r="A45" s="351"/>
      <c r="B45" s="346"/>
      <c r="C45" s="658" t="s">
        <v>184</v>
      </c>
      <c r="D45" s="659"/>
      <c r="E45" s="655"/>
      <c r="F45" s="655"/>
      <c r="G45" s="655"/>
      <c r="H45" s="655"/>
      <c r="I45" s="657"/>
      <c r="J45" s="657"/>
      <c r="K45" s="657"/>
      <c r="L45" s="657"/>
      <c r="M45" s="657"/>
      <c r="N45" s="657"/>
      <c r="O45" s="657"/>
      <c r="P45" s="657"/>
      <c r="Q45" s="657"/>
      <c r="R45" s="657"/>
      <c r="S45" s="657"/>
      <c r="T45" s="657"/>
      <c r="U45" s="656"/>
      <c r="V45" s="656"/>
      <c r="W45" s="667"/>
      <c r="X45" s="668"/>
      <c r="Y45" s="668"/>
      <c r="Z45" s="668"/>
      <c r="AA45" s="668"/>
      <c r="AB45" s="668"/>
      <c r="AC45" s="668"/>
      <c r="AD45" s="669"/>
      <c r="AE45" s="349"/>
    </row>
    <row r="46" spans="1:31" ht="18" customHeight="1" x14ac:dyDescent="0.25">
      <c r="A46" s="351"/>
      <c r="B46" s="346"/>
      <c r="C46" s="658" t="s">
        <v>185</v>
      </c>
      <c r="D46" s="659"/>
      <c r="E46" s="655"/>
      <c r="F46" s="655"/>
      <c r="G46" s="655"/>
      <c r="H46" s="655"/>
      <c r="I46" s="657"/>
      <c r="J46" s="657"/>
      <c r="K46" s="657"/>
      <c r="L46" s="657"/>
      <c r="M46" s="657"/>
      <c r="N46" s="657"/>
      <c r="O46" s="657"/>
      <c r="P46" s="657"/>
      <c r="Q46" s="657"/>
      <c r="R46" s="657"/>
      <c r="S46" s="657"/>
      <c r="T46" s="657"/>
      <c r="U46" s="656"/>
      <c r="V46" s="656"/>
      <c r="W46" s="667"/>
      <c r="X46" s="668"/>
      <c r="Y46" s="668"/>
      <c r="Z46" s="668"/>
      <c r="AA46" s="668"/>
      <c r="AB46" s="668"/>
      <c r="AC46" s="668"/>
      <c r="AD46" s="669"/>
      <c r="AE46" s="349"/>
    </row>
    <row r="47" spans="1:31" ht="18" customHeight="1" x14ac:dyDescent="0.25">
      <c r="A47" s="351"/>
      <c r="B47" s="346"/>
      <c r="C47" s="658" t="s">
        <v>186</v>
      </c>
      <c r="D47" s="659"/>
      <c r="E47" s="655"/>
      <c r="F47" s="655"/>
      <c r="G47" s="655"/>
      <c r="H47" s="655"/>
      <c r="I47" s="657"/>
      <c r="J47" s="657"/>
      <c r="K47" s="657"/>
      <c r="L47" s="657"/>
      <c r="M47" s="657"/>
      <c r="N47" s="657"/>
      <c r="O47" s="657"/>
      <c r="P47" s="657"/>
      <c r="Q47" s="657"/>
      <c r="R47" s="657"/>
      <c r="S47" s="657"/>
      <c r="T47" s="657"/>
      <c r="U47" s="656"/>
      <c r="V47" s="656"/>
      <c r="W47" s="667"/>
      <c r="X47" s="668"/>
      <c r="Y47" s="668"/>
      <c r="Z47" s="668"/>
      <c r="AA47" s="668"/>
      <c r="AB47" s="668"/>
      <c r="AC47" s="668"/>
      <c r="AD47" s="669"/>
      <c r="AE47" s="349"/>
    </row>
    <row r="48" spans="1:31" ht="18" customHeight="1" x14ac:dyDescent="0.25">
      <c r="A48" s="351"/>
      <c r="B48" s="346"/>
      <c r="C48" s="658" t="s">
        <v>187</v>
      </c>
      <c r="D48" s="659"/>
      <c r="E48" s="655"/>
      <c r="F48" s="655"/>
      <c r="G48" s="655"/>
      <c r="H48" s="655"/>
      <c r="I48" s="657"/>
      <c r="J48" s="657"/>
      <c r="K48" s="657"/>
      <c r="L48" s="657"/>
      <c r="M48" s="657"/>
      <c r="N48" s="657"/>
      <c r="O48" s="657"/>
      <c r="P48" s="657"/>
      <c r="Q48" s="657"/>
      <c r="R48" s="657"/>
      <c r="S48" s="657"/>
      <c r="T48" s="657"/>
      <c r="U48" s="656"/>
      <c r="V48" s="656"/>
      <c r="W48" s="667"/>
      <c r="X48" s="668"/>
      <c r="Y48" s="668"/>
      <c r="Z48" s="668"/>
      <c r="AA48" s="668"/>
      <c r="AB48" s="668"/>
      <c r="AC48" s="668"/>
      <c r="AD48" s="669"/>
      <c r="AE48" s="349"/>
    </row>
    <row r="49" spans="1:32" ht="18" customHeight="1" x14ac:dyDescent="0.25">
      <c r="A49" s="351"/>
      <c r="B49" s="346"/>
      <c r="C49" s="347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9"/>
    </row>
    <row r="50" spans="1:32" ht="18" customHeight="1" x14ac:dyDescent="0.25">
      <c r="A50" s="351"/>
      <c r="B50" s="359"/>
      <c r="C50" s="360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59"/>
      <c r="V50" s="359"/>
      <c r="W50" s="359"/>
      <c r="X50" s="359"/>
      <c r="Y50" s="359"/>
      <c r="Z50" s="359"/>
      <c r="AA50" s="359"/>
      <c r="AB50" s="359"/>
      <c r="AC50" s="359"/>
      <c r="AD50" s="359"/>
      <c r="AE50" s="362"/>
    </row>
    <row r="51" spans="1:32" ht="18" customHeight="1" x14ac:dyDescent="0.25">
      <c r="A51" s="351"/>
      <c r="B51" s="359"/>
      <c r="C51" s="360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62"/>
    </row>
    <row r="52" spans="1:32" ht="18" customHeight="1" x14ac:dyDescent="0.25">
      <c r="A52" s="351"/>
      <c r="B52" s="359"/>
      <c r="C52" s="360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62"/>
    </row>
    <row r="53" spans="1:32" ht="18" customHeight="1" x14ac:dyDescent="0.25">
      <c r="A53" s="351"/>
      <c r="B53" s="359"/>
      <c r="C53" s="360"/>
      <c r="D53" s="359"/>
      <c r="E53" s="359"/>
      <c r="F53" s="359"/>
      <c r="G53" s="359"/>
      <c r="H53" s="359"/>
      <c r="I53" s="359"/>
      <c r="J53" s="359"/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62"/>
    </row>
    <row r="54" spans="1:32" ht="18" customHeight="1" x14ac:dyDescent="0.25">
      <c r="A54" s="351"/>
      <c r="B54" s="359"/>
      <c r="C54" s="360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62"/>
    </row>
    <row r="55" spans="1:32" ht="18" customHeight="1" x14ac:dyDescent="0.25">
      <c r="A55" s="351"/>
      <c r="B55" s="359"/>
      <c r="C55" s="360"/>
      <c r="D55" s="359"/>
      <c r="E55" s="359"/>
      <c r="F55" s="359"/>
      <c r="G55" s="359"/>
      <c r="H55" s="359"/>
      <c r="I55" s="359"/>
      <c r="J55" s="359"/>
      <c r="K55" s="359"/>
      <c r="L55" s="359"/>
      <c r="M55" s="359"/>
      <c r="N55" s="359"/>
      <c r="O55" s="359"/>
      <c r="P55" s="359"/>
      <c r="Q55" s="359"/>
      <c r="R55" s="359"/>
      <c r="S55" s="359"/>
      <c r="T55" s="359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62"/>
    </row>
    <row r="56" spans="1:32" ht="18" customHeight="1" x14ac:dyDescent="0.25">
      <c r="A56" s="351"/>
      <c r="B56" s="359"/>
      <c r="C56" s="360"/>
      <c r="D56" s="359"/>
      <c r="E56" s="359"/>
      <c r="F56" s="359"/>
      <c r="G56" s="359"/>
      <c r="H56" s="359"/>
      <c r="I56" s="359"/>
      <c r="J56" s="359"/>
      <c r="K56" s="359"/>
      <c r="L56" s="359"/>
      <c r="M56" s="359"/>
      <c r="N56" s="359"/>
      <c r="O56" s="359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62"/>
      <c r="AF56" s="363"/>
    </row>
    <row r="57" spans="1:32" ht="18" customHeight="1" x14ac:dyDescent="0.25">
      <c r="A57" s="351"/>
      <c r="B57" s="359"/>
      <c r="C57" s="360"/>
      <c r="D57" s="359"/>
      <c r="E57" s="359"/>
      <c r="F57" s="359"/>
      <c r="G57" s="359"/>
      <c r="H57" s="359"/>
      <c r="I57" s="359"/>
      <c r="J57" s="359"/>
      <c r="K57" s="359"/>
      <c r="L57" s="359"/>
      <c r="M57" s="359"/>
      <c r="N57" s="359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A57" s="359"/>
      <c r="AB57" s="359"/>
      <c r="AC57" s="359"/>
      <c r="AD57" s="359"/>
      <c r="AE57" s="362"/>
      <c r="AF57" s="363"/>
    </row>
    <row r="58" spans="1:32" ht="18" customHeight="1" x14ac:dyDescent="0.25">
      <c r="A58" s="351"/>
      <c r="B58" s="359"/>
      <c r="C58" s="360"/>
      <c r="D58" s="359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59"/>
      <c r="AB58" s="359"/>
      <c r="AC58" s="359"/>
      <c r="AD58" s="359"/>
      <c r="AE58" s="362"/>
      <c r="AF58" s="363"/>
    </row>
    <row r="59" spans="1:32" ht="18" customHeight="1" x14ac:dyDescent="0.25">
      <c r="A59" s="351"/>
      <c r="B59" s="359"/>
      <c r="C59" s="360"/>
      <c r="D59" s="359"/>
      <c r="E59" s="359"/>
      <c r="F59" s="359"/>
      <c r="G59" s="359"/>
      <c r="H59" s="359"/>
      <c r="I59" s="359"/>
      <c r="J59" s="359"/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59"/>
      <c r="AB59" s="359"/>
      <c r="AC59" s="359"/>
      <c r="AD59" s="359"/>
      <c r="AE59" s="362"/>
      <c r="AF59" s="363"/>
    </row>
    <row r="60" spans="1:32" ht="18" customHeight="1" x14ac:dyDescent="0.25">
      <c r="A60" s="351"/>
      <c r="B60" s="359"/>
      <c r="C60" s="360"/>
      <c r="D60" s="359"/>
      <c r="E60" s="359"/>
      <c r="F60" s="359"/>
      <c r="G60" s="359"/>
      <c r="H60" s="359"/>
      <c r="I60" s="359"/>
      <c r="J60" s="359"/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62"/>
      <c r="AF60" s="363"/>
    </row>
    <row r="61" spans="1:32" ht="18" customHeight="1" x14ac:dyDescent="0.25">
      <c r="A61" s="351"/>
      <c r="B61" s="359"/>
      <c r="C61" s="360"/>
      <c r="D61" s="359"/>
      <c r="E61" s="359"/>
      <c r="F61" s="359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62"/>
      <c r="AF61" s="363"/>
    </row>
    <row r="62" spans="1:32" ht="18" customHeight="1" x14ac:dyDescent="0.25">
      <c r="A62" s="351"/>
      <c r="B62" s="359"/>
      <c r="C62" s="360"/>
      <c r="D62" s="359"/>
      <c r="E62" s="359"/>
      <c r="F62" s="359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62"/>
      <c r="AF62" s="363"/>
    </row>
    <row r="63" spans="1:32" ht="18" customHeight="1" x14ac:dyDescent="0.25">
      <c r="A63" s="351"/>
      <c r="B63" s="359"/>
      <c r="C63" s="360"/>
      <c r="D63" s="359"/>
      <c r="E63" s="359"/>
      <c r="F63" s="359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62"/>
      <c r="AF63" s="363"/>
    </row>
    <row r="64" spans="1:32" ht="18" customHeight="1" x14ac:dyDescent="0.25">
      <c r="A64" s="351"/>
      <c r="B64" s="359"/>
      <c r="C64" s="360"/>
      <c r="D64" s="359"/>
      <c r="E64" s="359"/>
      <c r="F64" s="359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62"/>
      <c r="AF64" s="363"/>
    </row>
    <row r="65" spans="1:32" ht="18" customHeight="1" x14ac:dyDescent="0.25">
      <c r="A65" s="351"/>
      <c r="B65" s="359"/>
      <c r="C65" s="360"/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62"/>
      <c r="AF65" s="363"/>
    </row>
    <row r="66" spans="1:32" ht="18" customHeight="1" x14ac:dyDescent="0.25">
      <c r="A66" s="351"/>
      <c r="B66" s="359"/>
      <c r="C66" s="360"/>
      <c r="D66" s="359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62"/>
      <c r="AF66" s="363"/>
    </row>
    <row r="67" spans="1:32" ht="18" customHeight="1" x14ac:dyDescent="0.25">
      <c r="A67" s="351"/>
      <c r="B67" s="359"/>
      <c r="C67" s="360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62"/>
      <c r="AF67" s="363"/>
    </row>
    <row r="68" spans="1:32" ht="18" customHeight="1" x14ac:dyDescent="0.25">
      <c r="A68" s="351"/>
      <c r="B68" s="359"/>
      <c r="C68" s="360"/>
      <c r="D68" s="359"/>
      <c r="E68" s="359"/>
      <c r="F68" s="359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62"/>
      <c r="AF68" s="363"/>
    </row>
    <row r="69" spans="1:32" ht="18" customHeight="1" x14ac:dyDescent="0.25">
      <c r="A69" s="351"/>
      <c r="B69" s="359"/>
      <c r="C69" s="360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62"/>
      <c r="AF69" s="363"/>
    </row>
    <row r="70" spans="1:32" ht="18" customHeight="1" x14ac:dyDescent="0.25">
      <c r="A70" s="351"/>
      <c r="B70" s="359"/>
      <c r="C70" s="360"/>
      <c r="D70" s="359"/>
      <c r="E70" s="359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  <c r="AC70" s="359"/>
      <c r="AD70" s="359"/>
      <c r="AE70" s="362"/>
      <c r="AF70" s="363"/>
    </row>
    <row r="71" spans="1:32" ht="18" customHeight="1" x14ac:dyDescent="0.25">
      <c r="A71" s="351"/>
      <c r="B71" s="359"/>
      <c r="C71" s="360"/>
      <c r="D71" s="359"/>
      <c r="E71" s="359"/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  <c r="AC71" s="359"/>
      <c r="AD71" s="359"/>
      <c r="AE71" s="362"/>
      <c r="AF71" s="363"/>
    </row>
    <row r="72" spans="1:32" ht="18" customHeight="1" x14ac:dyDescent="0.25">
      <c r="A72" s="351"/>
      <c r="B72" s="359"/>
      <c r="C72" s="360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62"/>
      <c r="AF72" s="363"/>
    </row>
    <row r="73" spans="1:32" ht="18" customHeight="1" x14ac:dyDescent="0.25">
      <c r="A73" s="351"/>
      <c r="B73" s="359"/>
      <c r="C73" s="360"/>
      <c r="D73" s="359"/>
      <c r="E73" s="359"/>
      <c r="F73" s="359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359"/>
      <c r="AC73" s="359"/>
      <c r="AD73" s="359"/>
      <c r="AE73" s="362"/>
      <c r="AF73" s="363"/>
    </row>
    <row r="74" spans="1:32" ht="18" customHeight="1" x14ac:dyDescent="0.25">
      <c r="A74" s="351"/>
      <c r="B74" s="359"/>
      <c r="C74" s="360"/>
      <c r="D74" s="359"/>
      <c r="E74" s="359"/>
      <c r="F74" s="359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  <c r="AC74" s="359"/>
      <c r="AD74" s="359"/>
      <c r="AE74" s="362"/>
      <c r="AF74" s="363"/>
    </row>
    <row r="75" spans="1:32" ht="18" customHeight="1" x14ac:dyDescent="0.25">
      <c r="A75" s="351"/>
      <c r="B75" s="359"/>
      <c r="C75" s="360"/>
      <c r="D75" s="359"/>
      <c r="E75" s="359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  <c r="AC75" s="359"/>
      <c r="AD75" s="359"/>
      <c r="AE75" s="362"/>
      <c r="AF75" s="363"/>
    </row>
    <row r="76" spans="1:32" ht="18" customHeight="1" x14ac:dyDescent="0.25">
      <c r="A76" s="351"/>
      <c r="B76" s="359"/>
      <c r="C76" s="360"/>
      <c r="D76" s="359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62"/>
      <c r="AF76" s="363"/>
    </row>
    <row r="77" spans="1:32" ht="18" customHeight="1" x14ac:dyDescent="0.25">
      <c r="A77" s="351"/>
      <c r="B77" s="359"/>
      <c r="C77" s="360"/>
      <c r="D77" s="359"/>
      <c r="E77" s="359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  <c r="AC77" s="359"/>
      <c r="AD77" s="359"/>
      <c r="AE77" s="362"/>
      <c r="AF77" s="363"/>
    </row>
    <row r="78" spans="1:32" ht="18" customHeight="1" x14ac:dyDescent="0.25">
      <c r="A78" s="351"/>
      <c r="B78" s="359"/>
      <c r="C78" s="360"/>
      <c r="D78" s="359"/>
      <c r="E78" s="359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59"/>
      <c r="AB78" s="359"/>
      <c r="AC78" s="359"/>
      <c r="AD78" s="359"/>
      <c r="AE78" s="362"/>
      <c r="AF78" s="363"/>
    </row>
    <row r="79" spans="1:32" ht="18" customHeight="1" x14ac:dyDescent="0.25">
      <c r="A79" s="351"/>
      <c r="B79" s="359"/>
      <c r="C79" s="360"/>
      <c r="D79" s="359"/>
      <c r="E79" s="359"/>
      <c r="F79" s="359"/>
      <c r="G79" s="359"/>
      <c r="H79" s="359"/>
      <c r="I79" s="359"/>
      <c r="J79" s="359"/>
      <c r="K79" s="359"/>
      <c r="L79" s="359"/>
      <c r="M79" s="359"/>
      <c r="N79" s="359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59"/>
      <c r="AB79" s="359"/>
      <c r="AC79" s="359"/>
      <c r="AD79" s="359"/>
      <c r="AE79" s="362"/>
      <c r="AF79" s="363"/>
    </row>
    <row r="80" spans="1:32" ht="18" customHeight="1" x14ac:dyDescent="0.25">
      <c r="A80" s="351"/>
      <c r="B80" s="359"/>
      <c r="C80" s="360"/>
      <c r="D80" s="359"/>
      <c r="E80" s="359"/>
      <c r="F80" s="359"/>
      <c r="G80" s="359"/>
      <c r="H80" s="359"/>
      <c r="I80" s="359"/>
      <c r="J80" s="359"/>
      <c r="K80" s="359"/>
      <c r="L80" s="359"/>
      <c r="M80" s="359"/>
      <c r="N80" s="359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  <c r="AC80" s="359"/>
      <c r="AD80" s="359"/>
      <c r="AE80" s="362"/>
      <c r="AF80" s="363"/>
    </row>
    <row r="81" spans="1:32" ht="18" customHeight="1" x14ac:dyDescent="0.25">
      <c r="A81" s="351"/>
      <c r="B81" s="359"/>
      <c r="C81" s="360"/>
      <c r="D81" s="359"/>
      <c r="E81" s="359"/>
      <c r="F81" s="359"/>
      <c r="G81" s="359"/>
      <c r="H81" s="359"/>
      <c r="I81" s="359"/>
      <c r="J81" s="359"/>
      <c r="K81" s="359"/>
      <c r="L81" s="359"/>
      <c r="M81" s="359"/>
      <c r="N81" s="359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59"/>
      <c r="AB81" s="359"/>
      <c r="AC81" s="359"/>
      <c r="AD81" s="359"/>
      <c r="AE81" s="362"/>
      <c r="AF81" s="363"/>
    </row>
    <row r="82" spans="1:32" ht="18" customHeight="1" x14ac:dyDescent="0.25">
      <c r="A82" s="351"/>
      <c r="B82" s="359"/>
      <c r="C82" s="360"/>
      <c r="D82" s="359"/>
      <c r="E82" s="359"/>
      <c r="F82" s="359"/>
      <c r="G82" s="359"/>
      <c r="H82" s="359"/>
      <c r="I82" s="359"/>
      <c r="J82" s="359"/>
      <c r="K82" s="359"/>
      <c r="L82" s="359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  <c r="AC82" s="359"/>
      <c r="AD82" s="359"/>
      <c r="AE82" s="362"/>
      <c r="AF82" s="363"/>
    </row>
    <row r="83" spans="1:32" ht="18" customHeight="1" x14ac:dyDescent="0.25">
      <c r="A83" s="351"/>
      <c r="B83" s="359"/>
      <c r="C83" s="360"/>
      <c r="D83" s="359"/>
      <c r="E83" s="359"/>
      <c r="F83" s="359"/>
      <c r="G83" s="359"/>
      <c r="H83" s="359"/>
      <c r="I83" s="359"/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59"/>
      <c r="AB83" s="359"/>
      <c r="AC83" s="359"/>
      <c r="AD83" s="359"/>
      <c r="AE83" s="362"/>
      <c r="AF83" s="363"/>
    </row>
    <row r="84" spans="1:32" ht="18" customHeight="1" x14ac:dyDescent="0.25">
      <c r="A84" s="351"/>
      <c r="B84" s="359"/>
      <c r="C84" s="360"/>
      <c r="D84" s="359"/>
      <c r="E84" s="359"/>
      <c r="F84" s="359"/>
      <c r="G84" s="359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59"/>
      <c r="AB84" s="359"/>
      <c r="AC84" s="359"/>
      <c r="AD84" s="359"/>
      <c r="AE84" s="362"/>
      <c r="AF84" s="363"/>
    </row>
    <row r="85" spans="1:32" ht="18" customHeight="1" x14ac:dyDescent="0.25">
      <c r="A85" s="351"/>
      <c r="B85" s="359"/>
      <c r="C85" s="360"/>
      <c r="D85" s="359"/>
      <c r="E85" s="359"/>
      <c r="F85" s="359"/>
      <c r="G85" s="359"/>
      <c r="H85" s="359"/>
      <c r="I85" s="359"/>
      <c r="J85" s="359"/>
      <c r="K85" s="359"/>
      <c r="L85" s="359"/>
      <c r="M85" s="359"/>
      <c r="N85" s="359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A85" s="359"/>
      <c r="AB85" s="359"/>
      <c r="AC85" s="359"/>
      <c r="AD85" s="359"/>
      <c r="AE85" s="362"/>
      <c r="AF85" s="363"/>
    </row>
    <row r="86" spans="1:32" ht="18" customHeight="1" x14ac:dyDescent="0.25">
      <c r="A86" s="351"/>
      <c r="B86" s="359"/>
      <c r="C86" s="360"/>
      <c r="D86" s="359"/>
      <c r="E86" s="359"/>
      <c r="F86" s="359"/>
      <c r="G86" s="359"/>
      <c r="H86" s="359"/>
      <c r="I86" s="359"/>
      <c r="J86" s="359"/>
      <c r="K86" s="359"/>
      <c r="L86" s="359"/>
      <c r="M86" s="359"/>
      <c r="N86" s="359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59"/>
      <c r="AB86" s="359"/>
      <c r="AC86" s="359"/>
      <c r="AD86" s="359"/>
      <c r="AE86" s="362"/>
      <c r="AF86" s="363"/>
    </row>
    <row r="87" spans="1:32" ht="18" customHeight="1" x14ac:dyDescent="0.25">
      <c r="A87" s="351"/>
      <c r="B87" s="359"/>
      <c r="C87" s="360"/>
      <c r="D87" s="359"/>
      <c r="E87" s="359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59"/>
      <c r="AB87" s="359"/>
      <c r="AC87" s="359"/>
      <c r="AD87" s="359"/>
      <c r="AE87" s="362"/>
      <c r="AF87" s="363"/>
    </row>
    <row r="88" spans="1:32" ht="18" customHeight="1" x14ac:dyDescent="0.25">
      <c r="A88" s="351"/>
      <c r="B88" s="359"/>
      <c r="C88" s="360"/>
      <c r="D88" s="359"/>
      <c r="E88" s="359"/>
      <c r="F88" s="359"/>
      <c r="G88" s="359"/>
      <c r="H88" s="359"/>
      <c r="I88" s="359"/>
      <c r="J88" s="359"/>
      <c r="K88" s="359"/>
      <c r="L88" s="359"/>
      <c r="M88" s="359"/>
      <c r="N88" s="359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59"/>
      <c r="AB88" s="359"/>
      <c r="AC88" s="359"/>
      <c r="AD88" s="359"/>
      <c r="AE88" s="362"/>
      <c r="AF88" s="363"/>
    </row>
    <row r="89" spans="1:32" ht="18" customHeight="1" x14ac:dyDescent="0.25">
      <c r="A89" s="351"/>
      <c r="B89" s="359"/>
      <c r="C89" s="360"/>
      <c r="D89" s="359"/>
      <c r="E89" s="359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  <c r="AC89" s="359"/>
      <c r="AD89" s="359"/>
      <c r="AE89" s="362"/>
      <c r="AF89" s="363"/>
    </row>
    <row r="90" spans="1:32" ht="18" customHeight="1" x14ac:dyDescent="0.25">
      <c r="A90" s="351"/>
      <c r="B90" s="359"/>
      <c r="C90" s="360"/>
      <c r="D90" s="359"/>
      <c r="E90" s="359"/>
      <c r="F90" s="359"/>
      <c r="G90" s="359"/>
      <c r="H90" s="359"/>
      <c r="I90" s="359"/>
      <c r="J90" s="359"/>
      <c r="K90" s="359"/>
      <c r="L90" s="359"/>
      <c r="M90" s="359"/>
      <c r="N90" s="359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  <c r="AC90" s="359"/>
      <c r="AD90" s="359"/>
      <c r="AE90" s="362"/>
      <c r="AF90" s="363"/>
    </row>
    <row r="91" spans="1:32" ht="18" customHeight="1" x14ac:dyDescent="0.25">
      <c r="A91" s="351"/>
      <c r="B91" s="359"/>
      <c r="C91" s="360"/>
      <c r="D91" s="359"/>
      <c r="E91" s="359"/>
      <c r="F91" s="359"/>
      <c r="G91" s="359"/>
      <c r="H91" s="359"/>
      <c r="I91" s="359"/>
      <c r="J91" s="359"/>
      <c r="K91" s="359"/>
      <c r="L91" s="359"/>
      <c r="M91" s="359"/>
      <c r="N91" s="359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62"/>
      <c r="AF91" s="363"/>
    </row>
    <row r="92" spans="1:32" ht="18" customHeight="1" x14ac:dyDescent="0.25">
      <c r="A92" s="351"/>
      <c r="B92" s="329"/>
      <c r="C92" s="361"/>
      <c r="D92" s="329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29"/>
      <c r="Z92" s="329"/>
      <c r="AA92" s="329"/>
      <c r="AB92" s="329"/>
      <c r="AC92" s="329"/>
      <c r="AD92" s="329"/>
      <c r="AE92" s="363"/>
      <c r="AF92" s="363"/>
    </row>
    <row r="93" spans="1:32" ht="18" customHeight="1" x14ac:dyDescent="0.25">
      <c r="A93" s="351"/>
      <c r="B93" s="329"/>
      <c r="C93" s="361"/>
      <c r="D93" s="329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29"/>
      <c r="Y93" s="329"/>
      <c r="Z93" s="329"/>
      <c r="AA93" s="329"/>
      <c r="AB93" s="329"/>
      <c r="AC93" s="329"/>
      <c r="AD93" s="329"/>
      <c r="AE93" s="363"/>
      <c r="AF93" s="363"/>
    </row>
    <row r="94" spans="1:32" ht="18" customHeight="1" x14ac:dyDescent="0.25">
      <c r="A94" s="351"/>
      <c r="B94" s="329"/>
      <c r="C94" s="361"/>
      <c r="D94" s="329"/>
      <c r="E94" s="329"/>
      <c r="F94" s="329"/>
      <c r="G94" s="329"/>
      <c r="H94" s="329"/>
      <c r="I94" s="329"/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29"/>
      <c r="W94" s="329"/>
      <c r="X94" s="329"/>
      <c r="Y94" s="329"/>
      <c r="Z94" s="329"/>
      <c r="AA94" s="329"/>
      <c r="AB94" s="329"/>
      <c r="AC94" s="329"/>
      <c r="AD94" s="329"/>
      <c r="AE94" s="363"/>
      <c r="AF94" s="363"/>
    </row>
    <row r="95" spans="1:32" ht="18" customHeight="1" x14ac:dyDescent="0.25">
      <c r="A95" s="351"/>
      <c r="B95" s="329"/>
      <c r="C95" s="361"/>
      <c r="D95" s="329"/>
      <c r="E95" s="329"/>
      <c r="F95" s="329"/>
      <c r="G95" s="329"/>
      <c r="H95" s="329"/>
      <c r="I95" s="329"/>
      <c r="J95" s="329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29"/>
      <c r="Z95" s="329"/>
      <c r="AA95" s="329"/>
      <c r="AB95" s="329"/>
      <c r="AC95" s="329"/>
      <c r="AD95" s="329"/>
      <c r="AE95" s="363"/>
      <c r="AF95" s="363"/>
    </row>
    <row r="96" spans="1:32" ht="18" customHeight="1" x14ac:dyDescent="0.25">
      <c r="A96" s="351"/>
      <c r="B96" s="329"/>
      <c r="C96" s="361"/>
      <c r="D96" s="329"/>
      <c r="E96" s="329"/>
      <c r="F96" s="329"/>
      <c r="G96" s="329"/>
      <c r="H96" s="329"/>
      <c r="I96" s="329"/>
      <c r="J96" s="329"/>
      <c r="K96" s="329"/>
      <c r="L96" s="329"/>
      <c r="M96" s="329"/>
      <c r="N96" s="329"/>
      <c r="O96" s="329"/>
      <c r="P96" s="329"/>
      <c r="Q96" s="329"/>
      <c r="R96" s="329"/>
      <c r="S96" s="329"/>
      <c r="T96" s="329"/>
      <c r="U96" s="329"/>
      <c r="V96" s="329"/>
      <c r="W96" s="329"/>
      <c r="X96" s="329"/>
      <c r="Y96" s="329"/>
      <c r="Z96" s="329"/>
      <c r="AA96" s="329"/>
      <c r="AB96" s="329"/>
      <c r="AC96" s="329"/>
      <c r="AD96" s="329"/>
      <c r="AE96" s="363"/>
      <c r="AF96" s="363"/>
    </row>
    <row r="97" spans="1:32" ht="18" customHeight="1" x14ac:dyDescent="0.25">
      <c r="A97" s="351"/>
      <c r="B97" s="329"/>
      <c r="C97" s="361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63"/>
      <c r="AF97" s="363"/>
    </row>
    <row r="98" spans="1:32" ht="18" customHeight="1" x14ac:dyDescent="0.25">
      <c r="A98" s="351"/>
      <c r="B98" s="329"/>
      <c r="C98" s="361"/>
      <c r="D98" s="329"/>
      <c r="E98" s="329"/>
      <c r="F98" s="329"/>
      <c r="G98" s="329"/>
      <c r="H98" s="329"/>
      <c r="I98" s="329"/>
      <c r="J98" s="329"/>
      <c r="K98" s="329"/>
      <c r="L98" s="329"/>
      <c r="M98" s="329"/>
      <c r="N98" s="329"/>
      <c r="O98" s="329"/>
      <c r="P98" s="329"/>
      <c r="Q98" s="329"/>
      <c r="R98" s="329"/>
      <c r="S98" s="329"/>
      <c r="T98" s="329"/>
      <c r="U98" s="329"/>
      <c r="V98" s="329"/>
      <c r="W98" s="329"/>
      <c r="X98" s="329"/>
      <c r="Y98" s="329"/>
      <c r="Z98" s="329"/>
      <c r="AA98" s="329"/>
      <c r="AB98" s="329"/>
      <c r="AC98" s="329"/>
      <c r="AD98" s="329"/>
      <c r="AE98" s="363"/>
      <c r="AF98" s="363"/>
    </row>
    <row r="99" spans="1:32" ht="18" customHeight="1" x14ac:dyDescent="0.25">
      <c r="A99" s="351"/>
      <c r="B99" s="329"/>
      <c r="C99" s="361"/>
      <c r="D99" s="329"/>
      <c r="E99" s="329"/>
      <c r="F99" s="329"/>
      <c r="G99" s="329"/>
      <c r="H99" s="329"/>
      <c r="I99" s="329"/>
      <c r="J99" s="329"/>
      <c r="K99" s="329"/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V99" s="329"/>
      <c r="W99" s="329"/>
      <c r="X99" s="329"/>
      <c r="Y99" s="329"/>
      <c r="Z99" s="329"/>
      <c r="AA99" s="329"/>
      <c r="AB99" s="329"/>
      <c r="AC99" s="329"/>
      <c r="AD99" s="329"/>
      <c r="AE99" s="363"/>
      <c r="AF99" s="363"/>
    </row>
    <row r="100" spans="1:32" ht="18" customHeight="1" x14ac:dyDescent="0.25">
      <c r="A100" s="351"/>
      <c r="B100" s="329"/>
      <c r="C100" s="361"/>
      <c r="D100" s="329"/>
      <c r="E100" s="329"/>
      <c r="F100" s="329"/>
      <c r="G100" s="329"/>
      <c r="H100" s="329"/>
      <c r="I100" s="329"/>
      <c r="J100" s="329"/>
      <c r="K100" s="329"/>
      <c r="L100" s="329"/>
      <c r="M100" s="329"/>
      <c r="N100" s="329"/>
      <c r="O100" s="329"/>
      <c r="P100" s="329"/>
      <c r="Q100" s="329"/>
      <c r="R100" s="329"/>
      <c r="S100" s="329"/>
      <c r="T100" s="329"/>
      <c r="U100" s="329"/>
      <c r="V100" s="329"/>
      <c r="W100" s="329"/>
      <c r="X100" s="329"/>
      <c r="Y100" s="329"/>
      <c r="Z100" s="329"/>
      <c r="AA100" s="329"/>
      <c r="AB100" s="329"/>
      <c r="AC100" s="329"/>
      <c r="AD100" s="329"/>
      <c r="AE100" s="363"/>
      <c r="AF100" s="363"/>
    </row>
    <row r="101" spans="1:32" ht="18" customHeight="1" x14ac:dyDescent="0.25">
      <c r="A101" s="351"/>
      <c r="B101" s="329"/>
      <c r="C101" s="361"/>
      <c r="D101" s="329"/>
      <c r="E101" s="329"/>
      <c r="F101" s="329"/>
      <c r="G101" s="329"/>
      <c r="H101" s="329"/>
      <c r="I101" s="329"/>
      <c r="J101" s="329"/>
      <c r="K101" s="329"/>
      <c r="L101" s="329"/>
      <c r="M101" s="329"/>
      <c r="N101" s="329"/>
      <c r="O101" s="329"/>
      <c r="P101" s="329"/>
      <c r="Q101" s="329"/>
      <c r="R101" s="329"/>
      <c r="S101" s="329"/>
      <c r="T101" s="329"/>
      <c r="U101" s="329"/>
      <c r="V101" s="329"/>
      <c r="W101" s="329"/>
      <c r="X101" s="329"/>
      <c r="Y101" s="329"/>
      <c r="Z101" s="329"/>
      <c r="AA101" s="329"/>
      <c r="AB101" s="329"/>
      <c r="AC101" s="329"/>
      <c r="AD101" s="329"/>
      <c r="AE101" s="363"/>
      <c r="AF101" s="363"/>
    </row>
    <row r="102" spans="1:32" ht="18" customHeight="1" x14ac:dyDescent="0.25">
      <c r="A102" s="351"/>
      <c r="B102" s="329"/>
      <c r="C102" s="361"/>
      <c r="D102" s="329"/>
      <c r="E102" s="329"/>
      <c r="F102" s="329"/>
      <c r="G102" s="329"/>
      <c r="H102" s="329"/>
      <c r="I102" s="329"/>
      <c r="J102" s="329"/>
      <c r="K102" s="329"/>
      <c r="L102" s="329"/>
      <c r="M102" s="329"/>
      <c r="N102" s="329"/>
      <c r="O102" s="329"/>
      <c r="P102" s="329"/>
      <c r="Q102" s="329"/>
      <c r="R102" s="329"/>
      <c r="S102" s="329"/>
      <c r="T102" s="329"/>
      <c r="U102" s="329"/>
      <c r="V102" s="329"/>
      <c r="W102" s="329"/>
      <c r="X102" s="329"/>
      <c r="Y102" s="329"/>
      <c r="Z102" s="329"/>
      <c r="AA102" s="329"/>
      <c r="AB102" s="329"/>
      <c r="AC102" s="329"/>
      <c r="AD102" s="329"/>
      <c r="AE102" s="363"/>
      <c r="AF102" s="363"/>
    </row>
    <row r="103" spans="1:32" ht="18" customHeight="1" x14ac:dyDescent="0.25">
      <c r="A103" s="351"/>
      <c r="B103" s="329"/>
      <c r="C103" s="361"/>
      <c r="D103" s="329"/>
      <c r="E103" s="329"/>
      <c r="F103" s="329"/>
      <c r="G103" s="329"/>
      <c r="H103" s="329"/>
      <c r="I103" s="329"/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V103" s="329"/>
      <c r="W103" s="329"/>
      <c r="X103" s="329"/>
      <c r="Y103" s="329"/>
      <c r="Z103" s="329"/>
      <c r="AA103" s="329"/>
      <c r="AB103" s="329"/>
      <c r="AC103" s="329"/>
      <c r="AD103" s="329"/>
      <c r="AE103" s="363"/>
      <c r="AF103" s="363"/>
    </row>
    <row r="104" spans="1:32" ht="18" customHeight="1" x14ac:dyDescent="0.25">
      <c r="A104" s="351"/>
      <c r="B104" s="329"/>
      <c r="C104" s="361"/>
      <c r="D104" s="329"/>
      <c r="E104" s="329"/>
      <c r="F104" s="329"/>
      <c r="G104" s="329"/>
      <c r="H104" s="329"/>
      <c r="I104" s="329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  <c r="AA104" s="329"/>
      <c r="AB104" s="329"/>
      <c r="AC104" s="329"/>
      <c r="AD104" s="329"/>
      <c r="AE104" s="363"/>
      <c r="AF104" s="363"/>
    </row>
    <row r="105" spans="1:32" ht="18" customHeight="1" x14ac:dyDescent="0.25">
      <c r="A105" s="351"/>
      <c r="B105" s="329"/>
      <c r="C105" s="361"/>
      <c r="D105" s="329"/>
      <c r="E105" s="329"/>
      <c r="F105" s="329"/>
      <c r="G105" s="329"/>
      <c r="H105" s="329"/>
      <c r="I105" s="329"/>
      <c r="J105" s="329"/>
      <c r="K105" s="329"/>
      <c r="L105" s="329"/>
      <c r="M105" s="329"/>
      <c r="N105" s="329"/>
      <c r="O105" s="329"/>
      <c r="P105" s="329"/>
      <c r="Q105" s="329"/>
      <c r="R105" s="329"/>
      <c r="S105" s="329"/>
      <c r="T105" s="329"/>
      <c r="U105" s="329"/>
      <c r="V105" s="329"/>
      <c r="W105" s="329"/>
      <c r="X105" s="329"/>
      <c r="Y105" s="329"/>
      <c r="Z105" s="329"/>
      <c r="AA105" s="329"/>
      <c r="AB105" s="329"/>
      <c r="AC105" s="329"/>
      <c r="AD105" s="329"/>
      <c r="AE105" s="363"/>
      <c r="AF105" s="363"/>
    </row>
    <row r="106" spans="1:32" ht="18" customHeight="1" x14ac:dyDescent="0.25">
      <c r="A106" s="351"/>
      <c r="B106" s="329"/>
      <c r="C106" s="361"/>
      <c r="D106" s="329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29"/>
      <c r="V106" s="329"/>
      <c r="W106" s="329"/>
      <c r="X106" s="329"/>
      <c r="Y106" s="329"/>
      <c r="Z106" s="329"/>
      <c r="AA106" s="329"/>
      <c r="AB106" s="329"/>
      <c r="AC106" s="329"/>
      <c r="AD106" s="329"/>
      <c r="AE106" s="363"/>
      <c r="AF106" s="363"/>
    </row>
    <row r="107" spans="1:32" ht="18" customHeight="1" x14ac:dyDescent="0.25">
      <c r="A107" s="351"/>
      <c r="B107" s="329"/>
      <c r="C107" s="361"/>
      <c r="D107" s="329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329"/>
      <c r="P107" s="329"/>
      <c r="Q107" s="329"/>
      <c r="R107" s="329"/>
      <c r="S107" s="329"/>
      <c r="T107" s="329"/>
      <c r="U107" s="329"/>
      <c r="V107" s="329"/>
      <c r="W107" s="329"/>
      <c r="X107" s="329"/>
      <c r="Y107" s="329"/>
      <c r="Z107" s="329"/>
      <c r="AA107" s="329"/>
      <c r="AB107" s="329"/>
      <c r="AC107" s="329"/>
      <c r="AD107" s="329"/>
      <c r="AE107" s="363"/>
      <c r="AF107" s="363"/>
    </row>
    <row r="108" spans="1:32" ht="18" customHeight="1" x14ac:dyDescent="0.25">
      <c r="A108" s="351"/>
      <c r="B108" s="329"/>
      <c r="C108" s="361"/>
      <c r="D108" s="329"/>
      <c r="E108" s="329"/>
      <c r="F108" s="329"/>
      <c r="G108" s="329"/>
      <c r="H108" s="329"/>
      <c r="I108" s="329"/>
      <c r="J108" s="329"/>
      <c r="K108" s="329"/>
      <c r="L108" s="329"/>
      <c r="M108" s="329"/>
      <c r="N108" s="329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  <c r="Z108" s="329"/>
      <c r="AA108" s="329"/>
      <c r="AB108" s="329"/>
      <c r="AC108" s="329"/>
      <c r="AD108" s="329"/>
      <c r="AE108" s="363"/>
      <c r="AF108" s="363"/>
    </row>
    <row r="109" spans="1:32" ht="18" customHeight="1" x14ac:dyDescent="0.25">
      <c r="A109" s="351"/>
      <c r="B109" s="329"/>
      <c r="C109" s="361"/>
      <c r="D109" s="329"/>
      <c r="E109" s="329"/>
      <c r="F109" s="329"/>
      <c r="G109" s="329"/>
      <c r="H109" s="329"/>
      <c r="I109" s="329"/>
      <c r="J109" s="329"/>
      <c r="K109" s="329"/>
      <c r="L109" s="329"/>
      <c r="M109" s="329"/>
      <c r="N109" s="329"/>
      <c r="O109" s="329"/>
      <c r="P109" s="329"/>
      <c r="Q109" s="329"/>
      <c r="R109" s="329"/>
      <c r="S109" s="329"/>
      <c r="T109" s="329"/>
      <c r="U109" s="329"/>
      <c r="V109" s="329"/>
      <c r="W109" s="329"/>
      <c r="X109" s="329"/>
      <c r="Y109" s="329"/>
      <c r="Z109" s="329"/>
      <c r="AA109" s="329"/>
      <c r="AB109" s="329"/>
      <c r="AC109" s="329"/>
      <c r="AD109" s="329"/>
      <c r="AE109" s="363"/>
      <c r="AF109" s="363"/>
    </row>
    <row r="110" spans="1:32" ht="18" customHeight="1" x14ac:dyDescent="0.25">
      <c r="A110" s="351"/>
      <c r="B110" s="329"/>
      <c r="C110" s="361"/>
      <c r="D110" s="329"/>
      <c r="E110" s="329"/>
      <c r="F110" s="329"/>
      <c r="G110" s="329"/>
      <c r="H110" s="329"/>
      <c r="I110" s="329"/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29"/>
      <c r="X110" s="329"/>
      <c r="Y110" s="329"/>
      <c r="Z110" s="329"/>
      <c r="AA110" s="329"/>
      <c r="AB110" s="329"/>
      <c r="AC110" s="329"/>
      <c r="AD110" s="329"/>
      <c r="AE110" s="363"/>
      <c r="AF110" s="363"/>
    </row>
    <row r="111" spans="1:32" ht="18" customHeight="1" x14ac:dyDescent="0.25">
      <c r="A111" s="351"/>
      <c r="B111" s="329"/>
      <c r="C111" s="361"/>
      <c r="D111" s="329"/>
      <c r="E111" s="329"/>
      <c r="F111" s="329"/>
      <c r="G111" s="329"/>
      <c r="H111" s="329"/>
      <c r="I111" s="329"/>
      <c r="J111" s="329"/>
      <c r="K111" s="329"/>
      <c r="L111" s="329"/>
      <c r="M111" s="329"/>
      <c r="N111" s="329"/>
      <c r="O111" s="329"/>
      <c r="P111" s="329"/>
      <c r="Q111" s="329"/>
      <c r="R111" s="329"/>
      <c r="S111" s="329"/>
      <c r="T111" s="329"/>
      <c r="U111" s="329"/>
      <c r="V111" s="329"/>
      <c r="W111" s="329"/>
      <c r="X111" s="329"/>
      <c r="Y111" s="329"/>
      <c r="Z111" s="329"/>
      <c r="AA111" s="329"/>
      <c r="AB111" s="329"/>
      <c r="AC111" s="329"/>
      <c r="AD111" s="329"/>
      <c r="AE111" s="363"/>
      <c r="AF111" s="363"/>
    </row>
    <row r="112" spans="1:32" ht="18" customHeight="1" x14ac:dyDescent="0.25">
      <c r="A112" s="351"/>
      <c r="B112" s="329"/>
      <c r="C112" s="361"/>
      <c r="D112" s="329"/>
      <c r="E112" s="329"/>
      <c r="F112" s="329"/>
      <c r="G112" s="329"/>
      <c r="H112" s="329"/>
      <c r="I112" s="329"/>
      <c r="J112" s="329"/>
      <c r="K112" s="329"/>
      <c r="L112" s="329"/>
      <c r="M112" s="329"/>
      <c r="N112" s="329"/>
      <c r="O112" s="329"/>
      <c r="P112" s="329"/>
      <c r="Q112" s="329"/>
      <c r="R112" s="329"/>
      <c r="S112" s="329"/>
      <c r="T112" s="329"/>
      <c r="U112" s="329"/>
      <c r="V112" s="329"/>
      <c r="W112" s="329"/>
      <c r="X112" s="329"/>
      <c r="Y112" s="329"/>
      <c r="Z112" s="329"/>
      <c r="AA112" s="329"/>
      <c r="AB112" s="329"/>
      <c r="AC112" s="329"/>
      <c r="AD112" s="329"/>
      <c r="AE112" s="363"/>
      <c r="AF112" s="363"/>
    </row>
    <row r="113" spans="1:32" ht="18" customHeight="1" x14ac:dyDescent="0.25">
      <c r="A113" s="351"/>
      <c r="B113" s="329"/>
      <c r="C113" s="361"/>
      <c r="D113" s="329"/>
      <c r="E113" s="329"/>
      <c r="F113" s="329"/>
      <c r="G113" s="329"/>
      <c r="H113" s="329"/>
      <c r="I113" s="329"/>
      <c r="J113" s="329"/>
      <c r="K113" s="329"/>
      <c r="L113" s="329"/>
      <c r="M113" s="329"/>
      <c r="N113" s="329"/>
      <c r="O113" s="329"/>
      <c r="P113" s="329"/>
      <c r="Q113" s="329"/>
      <c r="R113" s="329"/>
      <c r="S113" s="329"/>
      <c r="T113" s="329"/>
      <c r="U113" s="329"/>
      <c r="V113" s="329"/>
      <c r="W113" s="329"/>
      <c r="X113" s="329"/>
      <c r="Y113" s="329"/>
      <c r="Z113" s="329"/>
      <c r="AA113" s="329"/>
      <c r="AB113" s="329"/>
      <c r="AC113" s="329"/>
      <c r="AD113" s="329"/>
      <c r="AE113" s="363"/>
      <c r="AF113" s="363"/>
    </row>
    <row r="114" spans="1:32" ht="18" customHeight="1" x14ac:dyDescent="0.25">
      <c r="B114" s="329"/>
      <c r="C114" s="361"/>
      <c r="D114" s="329"/>
      <c r="E114" s="329"/>
      <c r="F114" s="329"/>
      <c r="G114" s="329"/>
      <c r="H114" s="329"/>
      <c r="I114" s="329"/>
      <c r="J114" s="329"/>
      <c r="K114" s="329"/>
      <c r="L114" s="329"/>
      <c r="M114" s="329"/>
      <c r="N114" s="329"/>
      <c r="O114" s="329"/>
      <c r="P114" s="329"/>
      <c r="Q114" s="329"/>
      <c r="R114" s="329"/>
      <c r="S114" s="329"/>
      <c r="T114" s="329"/>
      <c r="U114" s="329"/>
      <c r="V114" s="329"/>
      <c r="W114" s="329"/>
      <c r="X114" s="329"/>
      <c r="Y114" s="329"/>
      <c r="Z114" s="329"/>
      <c r="AA114" s="329"/>
      <c r="AB114" s="329"/>
      <c r="AC114" s="329"/>
      <c r="AD114" s="329"/>
      <c r="AE114" s="363"/>
      <c r="AF114" s="363"/>
    </row>
    <row r="115" spans="1:32" ht="18" customHeight="1" x14ac:dyDescent="0.25">
      <c r="B115" s="329"/>
      <c r="C115" s="361"/>
      <c r="D115" s="329"/>
      <c r="E115" s="329"/>
      <c r="F115" s="329"/>
      <c r="G115" s="329"/>
      <c r="H115" s="329"/>
      <c r="I115" s="329"/>
      <c r="J115" s="329"/>
      <c r="K115" s="329"/>
      <c r="L115" s="329"/>
      <c r="M115" s="329"/>
      <c r="N115" s="329"/>
      <c r="O115" s="329"/>
      <c r="P115" s="329"/>
      <c r="Q115" s="329"/>
      <c r="R115" s="329"/>
      <c r="S115" s="329"/>
      <c r="T115" s="329"/>
      <c r="U115" s="329"/>
      <c r="V115" s="329"/>
      <c r="W115" s="329"/>
      <c r="X115" s="329"/>
      <c r="Y115" s="329"/>
      <c r="Z115" s="329"/>
      <c r="AA115" s="329"/>
      <c r="AB115" s="329"/>
      <c r="AC115" s="329"/>
      <c r="AD115" s="329"/>
      <c r="AE115" s="363"/>
      <c r="AF115" s="363"/>
    </row>
    <row r="116" spans="1:32" ht="18" customHeight="1" x14ac:dyDescent="0.25">
      <c r="B116" s="329"/>
      <c r="C116" s="361"/>
      <c r="D116" s="329"/>
      <c r="E116" s="329"/>
      <c r="F116" s="329"/>
      <c r="G116" s="329"/>
      <c r="H116" s="32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29"/>
      <c r="X116" s="329"/>
      <c r="Y116" s="329"/>
      <c r="Z116" s="329"/>
      <c r="AA116" s="329"/>
      <c r="AB116" s="329"/>
      <c r="AC116" s="329"/>
      <c r="AD116" s="329"/>
      <c r="AE116" s="363"/>
      <c r="AF116" s="363"/>
    </row>
    <row r="117" spans="1:32" ht="18" customHeight="1" x14ac:dyDescent="0.25">
      <c r="B117" s="329"/>
      <c r="C117" s="361"/>
      <c r="D117" s="329"/>
      <c r="E117" s="329"/>
      <c r="F117" s="329"/>
      <c r="G117" s="329"/>
      <c r="H117" s="329"/>
      <c r="I117" s="329"/>
      <c r="J117" s="329"/>
      <c r="K117" s="329"/>
      <c r="L117" s="329"/>
      <c r="M117" s="329"/>
      <c r="N117" s="329"/>
      <c r="O117" s="329"/>
      <c r="P117" s="329"/>
      <c r="Q117" s="329"/>
      <c r="R117" s="329"/>
      <c r="S117" s="329"/>
      <c r="T117" s="329"/>
      <c r="U117" s="329"/>
      <c r="V117" s="329"/>
      <c r="W117" s="329"/>
      <c r="X117" s="329"/>
      <c r="Y117" s="329"/>
      <c r="Z117" s="329"/>
      <c r="AA117" s="329"/>
      <c r="AB117" s="329"/>
      <c r="AC117" s="329"/>
      <c r="AD117" s="329"/>
      <c r="AE117" s="363"/>
      <c r="AF117" s="363"/>
    </row>
    <row r="118" spans="1:32" ht="18" customHeight="1" x14ac:dyDescent="0.25">
      <c r="B118" s="329"/>
      <c r="C118" s="361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29"/>
      <c r="X118" s="329"/>
      <c r="Y118" s="329"/>
      <c r="Z118" s="329"/>
      <c r="AA118" s="329"/>
      <c r="AB118" s="329"/>
      <c r="AC118" s="329"/>
      <c r="AD118" s="329"/>
      <c r="AE118" s="363"/>
      <c r="AF118" s="363"/>
    </row>
    <row r="119" spans="1:32" ht="18" customHeight="1" x14ac:dyDescent="0.25">
      <c r="B119" s="329"/>
      <c r="C119" s="361"/>
      <c r="D119" s="329"/>
      <c r="E119" s="329"/>
      <c r="F119" s="329"/>
      <c r="G119" s="329"/>
      <c r="H119" s="329"/>
      <c r="I119" s="329"/>
      <c r="J119" s="329"/>
      <c r="K119" s="329"/>
      <c r="L119" s="329"/>
      <c r="M119" s="329"/>
      <c r="N119" s="329"/>
      <c r="O119" s="329"/>
      <c r="P119" s="329"/>
      <c r="Q119" s="329"/>
      <c r="R119" s="329"/>
      <c r="S119" s="329"/>
      <c r="T119" s="329"/>
      <c r="U119" s="329"/>
      <c r="V119" s="329"/>
      <c r="W119" s="329"/>
      <c r="X119" s="329"/>
      <c r="Y119" s="329"/>
      <c r="Z119" s="329"/>
      <c r="AA119" s="329"/>
      <c r="AB119" s="329"/>
      <c r="AC119" s="329"/>
      <c r="AD119" s="329"/>
      <c r="AE119" s="363"/>
      <c r="AF119" s="363"/>
    </row>
    <row r="120" spans="1:32" ht="18" customHeight="1" x14ac:dyDescent="0.25">
      <c r="B120" s="329"/>
      <c r="C120" s="361"/>
      <c r="D120" s="329"/>
      <c r="E120" s="329"/>
      <c r="F120" s="329"/>
      <c r="G120" s="329"/>
      <c r="H120" s="329"/>
      <c r="I120" s="329"/>
      <c r="J120" s="329"/>
      <c r="K120" s="329"/>
      <c r="L120" s="329"/>
      <c r="M120" s="329"/>
      <c r="N120" s="329"/>
      <c r="O120" s="329"/>
      <c r="P120" s="329"/>
      <c r="Q120" s="329"/>
      <c r="R120" s="329"/>
      <c r="S120" s="329"/>
      <c r="T120" s="329"/>
      <c r="U120" s="329"/>
      <c r="V120" s="329"/>
      <c r="W120" s="329"/>
      <c r="X120" s="329"/>
      <c r="Y120" s="329"/>
      <c r="Z120" s="329"/>
      <c r="AA120" s="329"/>
      <c r="AB120" s="329"/>
      <c r="AC120" s="329"/>
      <c r="AD120" s="329"/>
      <c r="AE120" s="363"/>
      <c r="AF120" s="363"/>
    </row>
    <row r="121" spans="1:32" ht="18" customHeight="1" x14ac:dyDescent="0.25">
      <c r="B121" s="329"/>
      <c r="C121" s="361"/>
      <c r="D121" s="329"/>
      <c r="E121" s="329"/>
      <c r="F121" s="329"/>
      <c r="G121" s="329"/>
      <c r="H121" s="329"/>
      <c r="I121" s="329"/>
      <c r="J121" s="329"/>
      <c r="K121" s="329"/>
      <c r="L121" s="329"/>
      <c r="M121" s="329"/>
      <c r="N121" s="329"/>
      <c r="O121" s="329"/>
      <c r="P121" s="329"/>
      <c r="Q121" s="329"/>
      <c r="R121" s="329"/>
      <c r="S121" s="329"/>
      <c r="T121" s="329"/>
      <c r="U121" s="329"/>
      <c r="V121" s="329"/>
      <c r="W121" s="329"/>
      <c r="X121" s="329"/>
      <c r="Y121" s="329"/>
      <c r="Z121" s="329"/>
      <c r="AA121" s="329"/>
      <c r="AB121" s="329"/>
      <c r="AC121" s="329"/>
      <c r="AD121" s="329"/>
      <c r="AE121" s="363"/>
      <c r="AF121" s="363"/>
    </row>
    <row r="122" spans="1:32" ht="18" customHeight="1" x14ac:dyDescent="0.25">
      <c r="B122" s="329"/>
      <c r="C122" s="361"/>
      <c r="D122" s="329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329"/>
      <c r="X122" s="329"/>
      <c r="Y122" s="329"/>
      <c r="Z122" s="329"/>
      <c r="AA122" s="329"/>
      <c r="AB122" s="329"/>
      <c r="AC122" s="329"/>
      <c r="AD122" s="329"/>
      <c r="AE122" s="363"/>
      <c r="AF122" s="363"/>
    </row>
    <row r="123" spans="1:32" ht="18" customHeight="1" x14ac:dyDescent="0.25">
      <c r="B123" s="329"/>
      <c r="C123" s="361"/>
      <c r="D123" s="329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329"/>
      <c r="P123" s="329"/>
      <c r="Q123" s="329"/>
      <c r="R123" s="329"/>
      <c r="S123" s="329"/>
      <c r="T123" s="329"/>
      <c r="U123" s="329"/>
      <c r="V123" s="329"/>
      <c r="W123" s="329"/>
      <c r="X123" s="329"/>
      <c r="Y123" s="329"/>
      <c r="Z123" s="329"/>
      <c r="AA123" s="329"/>
      <c r="AB123" s="329"/>
      <c r="AC123" s="329"/>
      <c r="AD123" s="329"/>
      <c r="AE123" s="363"/>
      <c r="AF123" s="363"/>
    </row>
    <row r="124" spans="1:32" ht="18" customHeight="1" x14ac:dyDescent="0.25">
      <c r="B124" s="329"/>
      <c r="C124" s="361"/>
      <c r="D124" s="329"/>
      <c r="E124" s="329"/>
      <c r="F124" s="329"/>
      <c r="G124" s="329"/>
      <c r="H124" s="329"/>
      <c r="I124" s="329"/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29"/>
      <c r="X124" s="329"/>
      <c r="Y124" s="329"/>
      <c r="Z124" s="329"/>
      <c r="AA124" s="329"/>
      <c r="AB124" s="329"/>
      <c r="AC124" s="329"/>
      <c r="AD124" s="329"/>
      <c r="AE124" s="363"/>
      <c r="AF124" s="363"/>
    </row>
    <row r="125" spans="1:32" ht="18" customHeight="1" x14ac:dyDescent="0.25">
      <c r="B125" s="329"/>
      <c r="C125" s="361"/>
      <c r="D125" s="329"/>
      <c r="E125" s="329"/>
      <c r="F125" s="329"/>
      <c r="G125" s="329"/>
      <c r="H125" s="329"/>
      <c r="I125" s="329"/>
      <c r="J125" s="329"/>
      <c r="K125" s="329"/>
      <c r="L125" s="329"/>
      <c r="M125" s="329"/>
      <c r="N125" s="329"/>
      <c r="O125" s="329"/>
      <c r="P125" s="329"/>
      <c r="Q125" s="329"/>
      <c r="R125" s="329"/>
      <c r="S125" s="329"/>
      <c r="T125" s="329"/>
      <c r="U125" s="329"/>
      <c r="V125" s="329"/>
      <c r="W125" s="329"/>
      <c r="X125" s="329"/>
      <c r="Y125" s="329"/>
      <c r="Z125" s="329"/>
      <c r="AA125" s="329"/>
      <c r="AB125" s="329"/>
      <c r="AC125" s="329"/>
      <c r="AD125" s="329"/>
      <c r="AE125" s="363"/>
      <c r="AF125" s="363"/>
    </row>
    <row r="126" spans="1:32" ht="18" customHeight="1" x14ac:dyDescent="0.25">
      <c r="B126" s="329"/>
      <c r="C126" s="361"/>
      <c r="D126" s="329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29"/>
      <c r="X126" s="329"/>
      <c r="Y126" s="329"/>
      <c r="Z126" s="329"/>
      <c r="AA126" s="329"/>
      <c r="AB126" s="329"/>
      <c r="AC126" s="329"/>
      <c r="AD126" s="329"/>
      <c r="AE126" s="363"/>
      <c r="AF126" s="363"/>
    </row>
    <row r="127" spans="1:32" ht="18" customHeight="1" x14ac:dyDescent="0.25">
      <c r="B127" s="329"/>
      <c r="C127" s="361"/>
      <c r="D127" s="329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29"/>
      <c r="X127" s="329"/>
      <c r="Y127" s="329"/>
      <c r="Z127" s="329"/>
      <c r="AA127" s="329"/>
      <c r="AB127" s="329"/>
      <c r="AC127" s="329"/>
      <c r="AD127" s="329"/>
      <c r="AE127" s="363"/>
      <c r="AF127" s="363"/>
    </row>
    <row r="128" spans="1:32" ht="18" customHeight="1" x14ac:dyDescent="0.25">
      <c r="B128" s="329"/>
      <c r="C128" s="361"/>
      <c r="D128" s="329"/>
      <c r="E128" s="329"/>
      <c r="F128" s="329"/>
      <c r="G128" s="329"/>
      <c r="H128" s="32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29"/>
      <c r="X128" s="329"/>
      <c r="Y128" s="329"/>
      <c r="Z128" s="329"/>
      <c r="AA128" s="329"/>
      <c r="AB128" s="329"/>
      <c r="AC128" s="329"/>
      <c r="AD128" s="329"/>
      <c r="AE128" s="363"/>
      <c r="AF128" s="363"/>
    </row>
    <row r="129" spans="2:32" ht="18" customHeight="1" x14ac:dyDescent="0.25">
      <c r="B129" s="329"/>
      <c r="C129" s="361"/>
      <c r="D129" s="329"/>
      <c r="E129" s="329"/>
      <c r="F129" s="329"/>
      <c r="G129" s="329"/>
      <c r="H129" s="329"/>
      <c r="I129" s="329"/>
      <c r="J129" s="329"/>
      <c r="K129" s="329"/>
      <c r="L129" s="329"/>
      <c r="M129" s="329"/>
      <c r="N129" s="329"/>
      <c r="O129" s="329"/>
      <c r="P129" s="329"/>
      <c r="Q129" s="329"/>
      <c r="R129" s="329"/>
      <c r="S129" s="329"/>
      <c r="T129" s="329"/>
      <c r="U129" s="329"/>
      <c r="V129" s="329"/>
      <c r="W129" s="329"/>
      <c r="X129" s="329"/>
      <c r="Y129" s="329"/>
      <c r="Z129" s="329"/>
      <c r="AA129" s="329"/>
      <c r="AB129" s="329"/>
      <c r="AC129" s="329"/>
      <c r="AD129" s="329"/>
      <c r="AE129" s="363"/>
      <c r="AF129" s="363"/>
    </row>
    <row r="130" spans="2:32" ht="18" customHeight="1" x14ac:dyDescent="0.25">
      <c r="B130" s="329"/>
      <c r="C130" s="361"/>
      <c r="D130" s="329"/>
      <c r="E130" s="329"/>
      <c r="F130" s="329"/>
      <c r="G130" s="329"/>
      <c r="H130" s="329"/>
      <c r="I130" s="329"/>
      <c r="J130" s="329"/>
      <c r="K130" s="329"/>
      <c r="L130" s="329"/>
      <c r="M130" s="329"/>
      <c r="N130" s="329"/>
      <c r="O130" s="329"/>
      <c r="P130" s="329"/>
      <c r="Q130" s="329"/>
      <c r="R130" s="329"/>
      <c r="S130" s="329"/>
      <c r="T130" s="329"/>
      <c r="U130" s="329"/>
      <c r="V130" s="329"/>
      <c r="W130" s="329"/>
      <c r="X130" s="329"/>
      <c r="Y130" s="329"/>
      <c r="Z130" s="329"/>
      <c r="AA130" s="329"/>
      <c r="AB130" s="329"/>
      <c r="AC130" s="329"/>
      <c r="AD130" s="329"/>
      <c r="AE130" s="363"/>
      <c r="AF130" s="363"/>
    </row>
    <row r="131" spans="2:32" ht="18" customHeight="1" x14ac:dyDescent="0.25">
      <c r="B131" s="329"/>
      <c r="C131" s="361"/>
      <c r="D131" s="329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329"/>
      <c r="T131" s="329"/>
      <c r="U131" s="329"/>
      <c r="V131" s="329"/>
      <c r="W131" s="329"/>
      <c r="X131" s="329"/>
      <c r="Y131" s="329"/>
      <c r="Z131" s="329"/>
      <c r="AA131" s="329"/>
      <c r="AB131" s="329"/>
      <c r="AC131" s="329"/>
      <c r="AD131" s="329"/>
      <c r="AE131" s="363"/>
      <c r="AF131" s="363"/>
    </row>
    <row r="132" spans="2:32" ht="18" customHeight="1" x14ac:dyDescent="0.25">
      <c r="B132" s="329"/>
      <c r="C132" s="361"/>
      <c r="D132" s="329"/>
      <c r="E132" s="329"/>
      <c r="F132" s="329"/>
      <c r="G132" s="329"/>
      <c r="H132" s="329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29"/>
      <c r="X132" s="329"/>
      <c r="Y132" s="329"/>
      <c r="Z132" s="329"/>
      <c r="AA132" s="329"/>
      <c r="AB132" s="329"/>
      <c r="AC132" s="329"/>
      <c r="AD132" s="329"/>
      <c r="AE132" s="363"/>
      <c r="AF132" s="363"/>
    </row>
    <row r="133" spans="2:32" ht="18" customHeight="1" x14ac:dyDescent="0.25">
      <c r="B133" s="329"/>
      <c r="C133" s="361"/>
      <c r="D133" s="329"/>
      <c r="E133" s="329"/>
      <c r="F133" s="329"/>
      <c r="G133" s="329"/>
      <c r="H133" s="329"/>
      <c r="I133" s="329"/>
      <c r="J133" s="329"/>
      <c r="K133" s="329"/>
      <c r="L133" s="329"/>
      <c r="M133" s="329"/>
      <c r="N133" s="329"/>
      <c r="O133" s="329"/>
      <c r="P133" s="329"/>
      <c r="Q133" s="329"/>
      <c r="R133" s="329"/>
      <c r="S133" s="329"/>
      <c r="T133" s="329"/>
      <c r="U133" s="329"/>
      <c r="V133" s="329"/>
      <c r="W133" s="329"/>
      <c r="X133" s="329"/>
      <c r="Y133" s="329"/>
      <c r="Z133" s="329"/>
      <c r="AA133" s="329"/>
      <c r="AB133" s="329"/>
      <c r="AC133" s="329"/>
      <c r="AD133" s="329"/>
      <c r="AE133" s="363"/>
      <c r="AF133" s="363"/>
    </row>
    <row r="134" spans="2:32" ht="18" customHeight="1" x14ac:dyDescent="0.25">
      <c r="B134" s="329"/>
      <c r="C134" s="361"/>
      <c r="D134" s="329"/>
      <c r="E134" s="329"/>
      <c r="F134" s="329"/>
      <c r="G134" s="329"/>
      <c r="H134" s="329"/>
      <c r="I134" s="329"/>
      <c r="J134" s="329"/>
      <c r="K134" s="329"/>
      <c r="L134" s="329"/>
      <c r="M134" s="329"/>
      <c r="N134" s="329"/>
      <c r="O134" s="329"/>
      <c r="P134" s="329"/>
      <c r="Q134" s="329"/>
      <c r="R134" s="329"/>
      <c r="S134" s="329"/>
      <c r="T134" s="329"/>
      <c r="U134" s="329"/>
      <c r="V134" s="329"/>
      <c r="W134" s="329"/>
      <c r="X134" s="329"/>
      <c r="Y134" s="329"/>
      <c r="Z134" s="329"/>
      <c r="AA134" s="329"/>
      <c r="AB134" s="329"/>
      <c r="AC134" s="329"/>
      <c r="AD134" s="329"/>
      <c r="AE134" s="363"/>
      <c r="AF134" s="363"/>
    </row>
    <row r="135" spans="2:32" ht="18" customHeight="1" x14ac:dyDescent="0.25">
      <c r="B135" s="329"/>
      <c r="C135" s="361"/>
      <c r="D135" s="329"/>
      <c r="E135" s="329"/>
      <c r="F135" s="329"/>
      <c r="G135" s="329"/>
      <c r="H135" s="329"/>
      <c r="I135" s="329"/>
      <c r="J135" s="329"/>
      <c r="K135" s="329"/>
      <c r="L135" s="329"/>
      <c r="M135" s="329"/>
      <c r="N135" s="329"/>
      <c r="O135" s="329"/>
      <c r="P135" s="329"/>
      <c r="Q135" s="329"/>
      <c r="R135" s="329"/>
      <c r="S135" s="329"/>
      <c r="T135" s="329"/>
      <c r="U135" s="329"/>
      <c r="V135" s="329"/>
      <c r="W135" s="329"/>
      <c r="X135" s="329"/>
      <c r="Y135" s="329"/>
      <c r="Z135" s="329"/>
      <c r="AA135" s="329"/>
      <c r="AB135" s="329"/>
      <c r="AC135" s="329"/>
      <c r="AD135" s="329"/>
      <c r="AE135" s="363"/>
      <c r="AF135" s="363"/>
    </row>
    <row r="136" spans="2:32" ht="18" customHeight="1" x14ac:dyDescent="0.25">
      <c r="B136" s="329"/>
      <c r="C136" s="361"/>
      <c r="D136" s="329"/>
      <c r="E136" s="329"/>
      <c r="F136" s="329"/>
      <c r="G136" s="329"/>
      <c r="H136" s="329"/>
      <c r="I136" s="329"/>
      <c r="J136" s="329"/>
      <c r="K136" s="329"/>
      <c r="L136" s="329"/>
      <c r="M136" s="329"/>
      <c r="N136" s="329"/>
      <c r="O136" s="329"/>
      <c r="P136" s="329"/>
      <c r="Q136" s="329"/>
      <c r="R136" s="329"/>
      <c r="S136" s="329"/>
      <c r="T136" s="329"/>
      <c r="U136" s="329"/>
      <c r="V136" s="329"/>
      <c r="W136" s="329"/>
      <c r="X136" s="329"/>
      <c r="Y136" s="329"/>
      <c r="Z136" s="329"/>
      <c r="AA136" s="329"/>
      <c r="AB136" s="329"/>
      <c r="AC136" s="329"/>
      <c r="AD136" s="329"/>
      <c r="AE136" s="363"/>
      <c r="AF136" s="363"/>
    </row>
    <row r="137" spans="2:32" ht="18" customHeight="1" x14ac:dyDescent="0.25">
      <c r="B137" s="329"/>
      <c r="C137" s="361"/>
      <c r="D137" s="329"/>
      <c r="E137" s="329"/>
      <c r="F137" s="329"/>
      <c r="G137" s="329"/>
      <c r="H137" s="329"/>
      <c r="I137" s="329"/>
      <c r="J137" s="329"/>
      <c r="K137" s="329"/>
      <c r="L137" s="329"/>
      <c r="M137" s="329"/>
      <c r="N137" s="329"/>
      <c r="O137" s="329"/>
      <c r="P137" s="329"/>
      <c r="Q137" s="329"/>
      <c r="R137" s="329"/>
      <c r="S137" s="329"/>
      <c r="T137" s="329"/>
      <c r="U137" s="329"/>
      <c r="V137" s="329"/>
      <c r="W137" s="329"/>
      <c r="X137" s="329"/>
      <c r="Y137" s="329"/>
      <c r="Z137" s="329"/>
      <c r="AA137" s="329"/>
      <c r="AB137" s="329"/>
      <c r="AC137" s="329"/>
      <c r="AD137" s="329"/>
      <c r="AE137" s="363"/>
      <c r="AF137" s="363"/>
    </row>
    <row r="138" spans="2:32" ht="18" customHeight="1" x14ac:dyDescent="0.25">
      <c r="B138" s="329"/>
      <c r="C138" s="361"/>
      <c r="D138" s="329"/>
      <c r="E138" s="329"/>
      <c r="F138" s="329"/>
      <c r="G138" s="329"/>
      <c r="H138" s="329"/>
      <c r="I138" s="329"/>
      <c r="J138" s="329"/>
      <c r="K138" s="329"/>
      <c r="L138" s="329"/>
      <c r="M138" s="329"/>
      <c r="N138" s="329"/>
      <c r="O138" s="329"/>
      <c r="P138" s="329"/>
      <c r="Q138" s="329"/>
      <c r="R138" s="329"/>
      <c r="S138" s="329"/>
      <c r="T138" s="329"/>
      <c r="U138" s="329"/>
      <c r="V138" s="329"/>
      <c r="W138" s="329"/>
      <c r="X138" s="329"/>
      <c r="Y138" s="329"/>
      <c r="Z138" s="329"/>
      <c r="AA138" s="329"/>
      <c r="AB138" s="329"/>
      <c r="AC138" s="329"/>
      <c r="AD138" s="329"/>
      <c r="AE138" s="363"/>
      <c r="AF138" s="363"/>
    </row>
    <row r="139" spans="2:32" ht="18" customHeight="1" x14ac:dyDescent="0.25">
      <c r="B139" s="329"/>
      <c r="C139" s="361"/>
      <c r="D139" s="329"/>
      <c r="E139" s="329"/>
      <c r="F139" s="329"/>
      <c r="G139" s="329"/>
      <c r="H139" s="329"/>
      <c r="I139" s="329"/>
      <c r="J139" s="329"/>
      <c r="K139" s="329"/>
      <c r="L139" s="329"/>
      <c r="M139" s="329"/>
      <c r="N139" s="329"/>
      <c r="O139" s="329"/>
      <c r="P139" s="329"/>
      <c r="Q139" s="329"/>
      <c r="R139" s="329"/>
      <c r="S139" s="329"/>
      <c r="T139" s="329"/>
      <c r="U139" s="329"/>
      <c r="V139" s="329"/>
      <c r="W139" s="329"/>
      <c r="X139" s="329"/>
      <c r="Y139" s="329"/>
      <c r="Z139" s="329"/>
      <c r="AA139" s="329"/>
      <c r="AB139" s="329"/>
      <c r="AC139" s="329"/>
      <c r="AD139" s="329"/>
      <c r="AE139" s="363"/>
      <c r="AF139" s="363"/>
    </row>
    <row r="140" spans="2:32" ht="18" customHeight="1" x14ac:dyDescent="0.25">
      <c r="B140" s="329"/>
      <c r="C140" s="361"/>
      <c r="D140" s="329"/>
      <c r="E140" s="329"/>
      <c r="F140" s="329"/>
      <c r="G140" s="329"/>
      <c r="H140" s="329"/>
      <c r="I140" s="329"/>
      <c r="J140" s="329"/>
      <c r="K140" s="329"/>
      <c r="L140" s="329"/>
      <c r="M140" s="329"/>
      <c r="N140" s="329"/>
      <c r="O140" s="329"/>
      <c r="P140" s="329"/>
      <c r="Q140" s="329"/>
      <c r="R140" s="329"/>
      <c r="S140" s="329"/>
      <c r="T140" s="329"/>
      <c r="U140" s="329"/>
      <c r="V140" s="329"/>
      <c r="W140" s="329"/>
      <c r="X140" s="329"/>
      <c r="Y140" s="329"/>
      <c r="Z140" s="329"/>
      <c r="AA140" s="329"/>
      <c r="AB140" s="329"/>
      <c r="AC140" s="329"/>
      <c r="AD140" s="329"/>
      <c r="AE140" s="363"/>
      <c r="AF140" s="363"/>
    </row>
    <row r="141" spans="2:32" ht="18" customHeight="1" x14ac:dyDescent="0.25">
      <c r="B141" s="329"/>
      <c r="C141" s="361"/>
      <c r="D141" s="329"/>
      <c r="E141" s="329"/>
      <c r="F141" s="329"/>
      <c r="G141" s="329"/>
      <c r="H141" s="329"/>
      <c r="I141" s="329"/>
      <c r="J141" s="329"/>
      <c r="K141" s="329"/>
      <c r="L141" s="329"/>
      <c r="M141" s="329"/>
      <c r="N141" s="329"/>
      <c r="O141" s="329"/>
      <c r="P141" s="329"/>
      <c r="Q141" s="329"/>
      <c r="R141" s="329"/>
      <c r="S141" s="329"/>
      <c r="T141" s="329"/>
      <c r="U141" s="329"/>
      <c r="V141" s="329"/>
      <c r="W141" s="329"/>
      <c r="X141" s="329"/>
      <c r="Y141" s="329"/>
      <c r="Z141" s="329"/>
      <c r="AA141" s="329"/>
      <c r="AB141" s="329"/>
      <c r="AC141" s="329"/>
      <c r="AD141" s="329"/>
      <c r="AE141" s="329"/>
      <c r="AF141" s="363"/>
    </row>
    <row r="142" spans="2:32" ht="18" customHeight="1" x14ac:dyDescent="0.25">
      <c r="B142" s="329"/>
      <c r="C142" s="361"/>
      <c r="D142" s="329"/>
      <c r="E142" s="329"/>
      <c r="F142" s="329"/>
      <c r="G142" s="329"/>
      <c r="H142" s="329"/>
      <c r="I142" s="329"/>
      <c r="J142" s="329"/>
      <c r="K142" s="329"/>
      <c r="L142" s="329"/>
      <c r="M142" s="329"/>
      <c r="N142" s="329"/>
      <c r="O142" s="329"/>
      <c r="P142" s="329"/>
      <c r="Q142" s="329"/>
      <c r="R142" s="329"/>
      <c r="S142" s="329"/>
      <c r="T142" s="329"/>
      <c r="U142" s="329"/>
      <c r="V142" s="329"/>
      <c r="W142" s="329"/>
      <c r="X142" s="329"/>
      <c r="Y142" s="329"/>
      <c r="Z142" s="329"/>
      <c r="AA142" s="329"/>
      <c r="AB142" s="329"/>
      <c r="AC142" s="329"/>
      <c r="AD142" s="329"/>
      <c r="AE142" s="329"/>
      <c r="AF142" s="363"/>
    </row>
    <row r="143" spans="2:32" ht="18" customHeight="1" x14ac:dyDescent="0.25">
      <c r="B143" s="329"/>
      <c r="C143" s="361"/>
      <c r="D143" s="329"/>
      <c r="E143" s="329"/>
      <c r="F143" s="329"/>
      <c r="G143" s="329"/>
      <c r="H143" s="329"/>
      <c r="I143" s="329"/>
      <c r="J143" s="329"/>
      <c r="K143" s="329"/>
      <c r="L143" s="329"/>
      <c r="M143" s="329"/>
      <c r="N143" s="329"/>
      <c r="O143" s="329"/>
      <c r="P143" s="329"/>
      <c r="Q143" s="329"/>
      <c r="R143" s="329"/>
      <c r="S143" s="329"/>
      <c r="T143" s="329"/>
      <c r="U143" s="329"/>
      <c r="V143" s="329"/>
      <c r="W143" s="329"/>
      <c r="X143" s="329"/>
      <c r="Y143" s="329"/>
      <c r="Z143" s="329"/>
      <c r="AA143" s="329"/>
      <c r="AB143" s="329"/>
      <c r="AC143" s="329"/>
      <c r="AD143" s="329"/>
      <c r="AE143" s="329"/>
      <c r="AF143" s="363"/>
    </row>
    <row r="144" spans="2:32" ht="18" customHeight="1" x14ac:dyDescent="0.25">
      <c r="B144" s="329"/>
      <c r="C144" s="361"/>
      <c r="D144" s="329"/>
      <c r="E144" s="329"/>
      <c r="F144" s="329"/>
      <c r="G144" s="329"/>
      <c r="H144" s="329"/>
      <c r="I144" s="329"/>
      <c r="J144" s="329"/>
      <c r="K144" s="329"/>
      <c r="L144" s="329"/>
      <c r="M144" s="329"/>
      <c r="N144" s="329"/>
      <c r="O144" s="329"/>
      <c r="P144" s="329"/>
      <c r="Q144" s="329"/>
      <c r="R144" s="329"/>
      <c r="S144" s="329"/>
      <c r="T144" s="329"/>
      <c r="U144" s="329"/>
      <c r="V144" s="329"/>
      <c r="W144" s="329"/>
      <c r="X144" s="329"/>
      <c r="Y144" s="329"/>
      <c r="Z144" s="329"/>
      <c r="AA144" s="329"/>
      <c r="AB144" s="329"/>
      <c r="AC144" s="329"/>
      <c r="AD144" s="329"/>
      <c r="AE144" s="329"/>
      <c r="AF144" s="363"/>
    </row>
    <row r="145" spans="2:32" ht="18" customHeight="1" x14ac:dyDescent="0.25">
      <c r="B145" s="329"/>
      <c r="C145" s="361"/>
      <c r="D145" s="329"/>
      <c r="E145" s="329"/>
      <c r="F145" s="329"/>
      <c r="G145" s="329"/>
      <c r="H145" s="329"/>
      <c r="I145" s="329"/>
      <c r="J145" s="329"/>
      <c r="K145" s="329"/>
      <c r="L145" s="329"/>
      <c r="M145" s="329"/>
      <c r="N145" s="329"/>
      <c r="O145" s="329"/>
      <c r="P145" s="329"/>
      <c r="Q145" s="329"/>
      <c r="R145" s="329"/>
      <c r="S145" s="329"/>
      <c r="T145" s="329"/>
      <c r="U145" s="329"/>
      <c r="V145" s="329"/>
      <c r="W145" s="329"/>
      <c r="X145" s="329"/>
      <c r="Y145" s="329"/>
      <c r="Z145" s="329"/>
      <c r="AA145" s="329"/>
      <c r="AB145" s="329"/>
      <c r="AC145" s="329"/>
      <c r="AD145" s="329"/>
      <c r="AE145" s="329"/>
      <c r="AF145" s="363"/>
    </row>
    <row r="146" spans="2:32" ht="18" customHeight="1" x14ac:dyDescent="0.25">
      <c r="B146" s="329"/>
      <c r="C146" s="361"/>
      <c r="D146" s="329"/>
      <c r="E146" s="329"/>
      <c r="F146" s="329"/>
      <c r="G146" s="329"/>
      <c r="H146" s="329"/>
      <c r="I146" s="329"/>
      <c r="J146" s="329"/>
      <c r="K146" s="329"/>
      <c r="L146" s="329"/>
      <c r="M146" s="329"/>
      <c r="N146" s="329"/>
      <c r="O146" s="329"/>
      <c r="P146" s="329"/>
      <c r="Q146" s="329"/>
      <c r="R146" s="329"/>
      <c r="S146" s="329"/>
      <c r="T146" s="329"/>
      <c r="U146" s="329"/>
      <c r="V146" s="329"/>
      <c r="W146" s="329"/>
      <c r="X146" s="329"/>
      <c r="Y146" s="329"/>
      <c r="Z146" s="329"/>
      <c r="AA146" s="329"/>
      <c r="AB146" s="329"/>
      <c r="AC146" s="329"/>
      <c r="AD146" s="329"/>
      <c r="AE146" s="329"/>
      <c r="AF146" s="363"/>
    </row>
    <row r="147" spans="2:32" ht="18" customHeight="1" x14ac:dyDescent="0.25">
      <c r="B147" s="329"/>
      <c r="C147" s="361"/>
      <c r="D147" s="329"/>
      <c r="E147" s="329"/>
      <c r="F147" s="329"/>
      <c r="G147" s="329"/>
      <c r="H147" s="329"/>
      <c r="I147" s="329"/>
      <c r="J147" s="329"/>
      <c r="K147" s="329"/>
      <c r="L147" s="329"/>
      <c r="M147" s="329"/>
      <c r="N147" s="329"/>
      <c r="O147" s="329"/>
      <c r="P147" s="329"/>
      <c r="Q147" s="329"/>
      <c r="R147" s="329"/>
      <c r="S147" s="329"/>
      <c r="T147" s="329"/>
      <c r="U147" s="329"/>
      <c r="V147" s="329"/>
      <c r="W147" s="329"/>
      <c r="X147" s="329"/>
      <c r="Y147" s="329"/>
      <c r="Z147" s="329"/>
      <c r="AA147" s="329"/>
      <c r="AB147" s="329"/>
      <c r="AC147" s="329"/>
      <c r="AD147" s="329"/>
      <c r="AE147" s="329"/>
      <c r="AF147" s="363"/>
    </row>
    <row r="148" spans="2:32" ht="18" customHeight="1" x14ac:dyDescent="0.25">
      <c r="B148" s="329"/>
      <c r="C148" s="361"/>
      <c r="D148" s="329"/>
      <c r="E148" s="329"/>
      <c r="F148" s="329"/>
      <c r="G148" s="329"/>
      <c r="H148" s="329"/>
      <c r="I148" s="329"/>
      <c r="J148" s="329"/>
      <c r="K148" s="329"/>
      <c r="L148" s="329"/>
      <c r="M148" s="329"/>
      <c r="N148" s="329"/>
      <c r="O148" s="329"/>
      <c r="P148" s="329"/>
      <c r="Q148" s="329"/>
      <c r="R148" s="329"/>
      <c r="S148" s="329"/>
      <c r="T148" s="329"/>
      <c r="U148" s="329"/>
      <c r="V148" s="329"/>
      <c r="W148" s="329"/>
      <c r="X148" s="329"/>
      <c r="Y148" s="329"/>
      <c r="Z148" s="329"/>
      <c r="AA148" s="329"/>
      <c r="AB148" s="329"/>
      <c r="AC148" s="329"/>
      <c r="AD148" s="329"/>
      <c r="AE148" s="329"/>
      <c r="AF148" s="363"/>
    </row>
    <row r="149" spans="2:32" ht="18" customHeight="1" x14ac:dyDescent="0.25">
      <c r="B149" s="329"/>
      <c r="C149" s="361"/>
      <c r="D149" s="329"/>
      <c r="E149" s="329"/>
      <c r="F149" s="329"/>
      <c r="G149" s="329"/>
      <c r="H149" s="329"/>
      <c r="I149" s="329"/>
      <c r="J149" s="329"/>
      <c r="K149" s="329"/>
      <c r="L149" s="329"/>
      <c r="M149" s="329"/>
      <c r="N149" s="329"/>
      <c r="O149" s="329"/>
      <c r="P149" s="329"/>
      <c r="Q149" s="329"/>
      <c r="R149" s="329"/>
      <c r="S149" s="329"/>
      <c r="T149" s="329"/>
      <c r="U149" s="329"/>
      <c r="V149" s="329"/>
      <c r="W149" s="329"/>
      <c r="X149" s="329"/>
      <c r="Y149" s="329"/>
      <c r="Z149" s="329"/>
      <c r="AA149" s="329"/>
      <c r="AB149" s="329"/>
      <c r="AC149" s="329"/>
      <c r="AD149" s="329"/>
      <c r="AE149" s="329"/>
      <c r="AF149" s="363"/>
    </row>
    <row r="150" spans="2:32" ht="18" customHeight="1" x14ac:dyDescent="0.25">
      <c r="B150" s="329"/>
      <c r="C150" s="361"/>
      <c r="D150" s="329"/>
      <c r="E150" s="329"/>
      <c r="F150" s="329"/>
      <c r="G150" s="329"/>
      <c r="H150" s="329"/>
      <c r="I150" s="329"/>
      <c r="J150" s="329"/>
      <c r="K150" s="329"/>
      <c r="L150" s="329"/>
      <c r="M150" s="329"/>
      <c r="N150" s="329"/>
      <c r="O150" s="329"/>
      <c r="P150" s="329"/>
      <c r="Q150" s="329"/>
      <c r="R150" s="329"/>
      <c r="S150" s="329"/>
      <c r="T150" s="329"/>
      <c r="U150" s="329"/>
      <c r="V150" s="329"/>
      <c r="W150" s="329"/>
      <c r="X150" s="329"/>
      <c r="Y150" s="329"/>
      <c r="Z150" s="329"/>
      <c r="AA150" s="329"/>
      <c r="AB150" s="329"/>
      <c r="AC150" s="329"/>
      <c r="AD150" s="329"/>
      <c r="AE150" s="329"/>
      <c r="AF150" s="363"/>
    </row>
    <row r="151" spans="2:32" ht="18" customHeight="1" x14ac:dyDescent="0.25">
      <c r="B151" s="329"/>
      <c r="C151" s="361"/>
      <c r="D151" s="329"/>
      <c r="E151" s="329"/>
      <c r="F151" s="329"/>
      <c r="G151" s="329"/>
      <c r="H151" s="329"/>
      <c r="I151" s="329"/>
      <c r="J151" s="329"/>
      <c r="K151" s="329"/>
      <c r="L151" s="329"/>
      <c r="M151" s="329"/>
      <c r="N151" s="329"/>
      <c r="O151" s="329"/>
      <c r="P151" s="329"/>
      <c r="Q151" s="329"/>
      <c r="R151" s="329"/>
      <c r="S151" s="329"/>
      <c r="T151" s="329"/>
      <c r="U151" s="329"/>
      <c r="V151" s="329"/>
      <c r="W151" s="329"/>
      <c r="X151" s="329"/>
      <c r="Y151" s="329"/>
      <c r="Z151" s="329"/>
      <c r="AA151" s="329"/>
      <c r="AB151" s="329"/>
      <c r="AC151" s="329"/>
      <c r="AD151" s="329"/>
      <c r="AE151" s="329"/>
      <c r="AF151" s="363"/>
    </row>
    <row r="152" spans="2:32" ht="18" customHeight="1" x14ac:dyDescent="0.25">
      <c r="B152" s="329"/>
      <c r="C152" s="361"/>
      <c r="D152" s="329"/>
      <c r="E152" s="329"/>
      <c r="F152" s="329"/>
      <c r="G152" s="329"/>
      <c r="H152" s="329"/>
      <c r="I152" s="329"/>
      <c r="J152" s="329"/>
      <c r="K152" s="329"/>
      <c r="L152" s="329"/>
      <c r="M152" s="329"/>
      <c r="N152" s="329"/>
      <c r="O152" s="329"/>
      <c r="P152" s="329"/>
      <c r="Q152" s="329"/>
      <c r="R152" s="329"/>
      <c r="S152" s="329"/>
      <c r="T152" s="329"/>
      <c r="U152" s="329"/>
      <c r="V152" s="329"/>
      <c r="W152" s="329"/>
      <c r="X152" s="329"/>
      <c r="Y152" s="329"/>
      <c r="Z152" s="329"/>
      <c r="AA152" s="329"/>
      <c r="AB152" s="329"/>
      <c r="AC152" s="329"/>
      <c r="AD152" s="329"/>
      <c r="AE152" s="329"/>
      <c r="AF152" s="363"/>
    </row>
    <row r="153" spans="2:32" ht="18" customHeight="1" x14ac:dyDescent="0.25">
      <c r="B153" s="329"/>
      <c r="C153" s="361"/>
      <c r="D153" s="329"/>
      <c r="E153" s="329"/>
      <c r="F153" s="329"/>
      <c r="G153" s="329"/>
      <c r="H153" s="329"/>
      <c r="I153" s="329"/>
      <c r="J153" s="329"/>
      <c r="K153" s="329"/>
      <c r="L153" s="329"/>
      <c r="M153" s="329"/>
      <c r="N153" s="329"/>
      <c r="O153" s="329"/>
      <c r="P153" s="329"/>
      <c r="Q153" s="329"/>
      <c r="R153" s="329"/>
      <c r="S153" s="329"/>
      <c r="T153" s="329"/>
      <c r="U153" s="329"/>
      <c r="V153" s="329"/>
      <c r="W153" s="329"/>
      <c r="X153" s="329"/>
      <c r="Y153" s="329"/>
      <c r="Z153" s="329"/>
      <c r="AA153" s="329"/>
      <c r="AB153" s="329"/>
      <c r="AC153" s="329"/>
      <c r="AD153" s="329"/>
      <c r="AE153" s="329"/>
      <c r="AF153" s="363"/>
    </row>
    <row r="154" spans="2:32" ht="18" customHeight="1" x14ac:dyDescent="0.25">
      <c r="B154" s="329"/>
      <c r="C154" s="361"/>
      <c r="D154" s="329"/>
      <c r="E154" s="329"/>
      <c r="F154" s="329"/>
      <c r="G154" s="329"/>
      <c r="H154" s="329"/>
      <c r="I154" s="329"/>
      <c r="J154" s="329"/>
      <c r="K154" s="329"/>
      <c r="L154" s="329"/>
      <c r="M154" s="329"/>
      <c r="N154" s="329"/>
      <c r="O154" s="329"/>
      <c r="P154" s="329"/>
      <c r="Q154" s="329"/>
      <c r="R154" s="329"/>
      <c r="S154" s="329"/>
      <c r="T154" s="329"/>
      <c r="U154" s="329"/>
      <c r="V154" s="329"/>
      <c r="W154" s="329"/>
      <c r="X154" s="329"/>
      <c r="Y154" s="329"/>
      <c r="Z154" s="329"/>
      <c r="AA154" s="329"/>
      <c r="AB154" s="329"/>
      <c r="AC154" s="329"/>
      <c r="AD154" s="329"/>
      <c r="AE154" s="329"/>
      <c r="AF154" s="363"/>
    </row>
    <row r="155" spans="2:32" ht="18" customHeight="1" x14ac:dyDescent="0.25">
      <c r="B155" s="329"/>
      <c r="C155" s="361"/>
      <c r="D155" s="329"/>
      <c r="E155" s="329"/>
      <c r="F155" s="329"/>
      <c r="G155" s="329"/>
      <c r="H155" s="329"/>
      <c r="I155" s="329"/>
      <c r="J155" s="329"/>
      <c r="K155" s="329"/>
      <c r="L155" s="329"/>
      <c r="M155" s="329"/>
      <c r="N155" s="329"/>
      <c r="O155" s="329"/>
      <c r="P155" s="329"/>
      <c r="Q155" s="329"/>
      <c r="R155" s="329"/>
      <c r="S155" s="329"/>
      <c r="T155" s="329"/>
      <c r="U155" s="329"/>
      <c r="V155" s="329"/>
      <c r="W155" s="329"/>
      <c r="X155" s="329"/>
      <c r="Y155" s="329"/>
      <c r="Z155" s="329"/>
      <c r="AA155" s="329"/>
      <c r="AB155" s="329"/>
      <c r="AC155" s="329"/>
      <c r="AD155" s="329"/>
      <c r="AE155" s="329"/>
      <c r="AF155" s="363"/>
    </row>
    <row r="156" spans="2:32" ht="18" customHeight="1" x14ac:dyDescent="0.25">
      <c r="B156" s="329"/>
      <c r="C156" s="361"/>
      <c r="D156" s="329"/>
      <c r="E156" s="329"/>
      <c r="F156" s="329"/>
      <c r="G156" s="329"/>
      <c r="H156" s="329"/>
      <c r="I156" s="329"/>
      <c r="J156" s="329"/>
      <c r="K156" s="329"/>
      <c r="L156" s="329"/>
      <c r="M156" s="329"/>
      <c r="N156" s="329"/>
      <c r="O156" s="329"/>
      <c r="P156" s="329"/>
      <c r="Q156" s="329"/>
      <c r="R156" s="329"/>
      <c r="S156" s="329"/>
      <c r="T156" s="329"/>
      <c r="U156" s="329"/>
      <c r="V156" s="329"/>
      <c r="W156" s="329"/>
      <c r="X156" s="329"/>
      <c r="Y156" s="329"/>
      <c r="Z156" s="329"/>
      <c r="AA156" s="329"/>
      <c r="AB156" s="329"/>
      <c r="AC156" s="329"/>
      <c r="AD156" s="329"/>
      <c r="AE156" s="329"/>
      <c r="AF156" s="363"/>
    </row>
    <row r="157" spans="2:32" ht="18" customHeight="1" x14ac:dyDescent="0.25">
      <c r="B157" s="329"/>
      <c r="C157" s="361"/>
      <c r="D157" s="329"/>
      <c r="E157" s="329"/>
      <c r="F157" s="329"/>
      <c r="G157" s="329"/>
      <c r="H157" s="329"/>
      <c r="I157" s="329"/>
      <c r="J157" s="329"/>
      <c r="K157" s="329"/>
      <c r="L157" s="329"/>
      <c r="M157" s="329"/>
      <c r="N157" s="329"/>
      <c r="O157" s="329"/>
      <c r="P157" s="329"/>
      <c r="Q157" s="329"/>
      <c r="R157" s="329"/>
      <c r="S157" s="329"/>
      <c r="T157" s="329"/>
      <c r="U157" s="329"/>
      <c r="V157" s="329"/>
      <c r="W157" s="329"/>
      <c r="X157" s="329"/>
      <c r="Y157" s="329"/>
      <c r="Z157" s="329"/>
      <c r="AA157" s="329"/>
      <c r="AB157" s="329"/>
      <c r="AC157" s="329"/>
      <c r="AD157" s="329"/>
      <c r="AE157" s="329"/>
      <c r="AF157" s="363"/>
    </row>
    <row r="158" spans="2:32" ht="18" customHeight="1" x14ac:dyDescent="0.25">
      <c r="B158" s="329"/>
      <c r="C158" s="361"/>
      <c r="D158" s="329"/>
      <c r="E158" s="329"/>
      <c r="F158" s="329"/>
      <c r="G158" s="329"/>
      <c r="H158" s="329"/>
      <c r="I158" s="329"/>
      <c r="J158" s="329"/>
      <c r="K158" s="329"/>
      <c r="L158" s="329"/>
      <c r="M158" s="329"/>
      <c r="N158" s="329"/>
      <c r="O158" s="329"/>
      <c r="P158" s="329"/>
      <c r="Q158" s="329"/>
      <c r="R158" s="329"/>
      <c r="S158" s="329"/>
      <c r="T158" s="329"/>
      <c r="U158" s="329"/>
      <c r="V158" s="329"/>
      <c r="W158" s="329"/>
      <c r="X158" s="329"/>
      <c r="Y158" s="329"/>
      <c r="Z158" s="329"/>
      <c r="AA158" s="329"/>
      <c r="AB158" s="329"/>
      <c r="AC158" s="329"/>
      <c r="AD158" s="329"/>
      <c r="AE158" s="329"/>
      <c r="AF158" s="363"/>
    </row>
    <row r="159" spans="2:32" ht="18" customHeight="1" x14ac:dyDescent="0.25">
      <c r="B159" s="329"/>
      <c r="C159" s="361"/>
      <c r="D159" s="329"/>
      <c r="E159" s="329"/>
      <c r="F159" s="329"/>
      <c r="G159" s="329"/>
      <c r="H159" s="329"/>
      <c r="I159" s="329"/>
      <c r="J159" s="329"/>
      <c r="K159" s="329"/>
      <c r="L159" s="329"/>
      <c r="M159" s="329"/>
      <c r="N159" s="329"/>
      <c r="O159" s="329"/>
      <c r="P159" s="329"/>
      <c r="Q159" s="329"/>
      <c r="R159" s="329"/>
      <c r="S159" s="329"/>
      <c r="T159" s="329"/>
      <c r="U159" s="329"/>
      <c r="V159" s="329"/>
      <c r="W159" s="329"/>
      <c r="X159" s="329"/>
      <c r="Y159" s="329"/>
      <c r="Z159" s="329"/>
      <c r="AA159" s="329"/>
      <c r="AB159" s="329"/>
      <c r="AC159" s="329"/>
      <c r="AD159" s="329"/>
      <c r="AE159" s="329"/>
      <c r="AF159" s="363"/>
    </row>
    <row r="160" spans="2:32" ht="18" customHeight="1" x14ac:dyDescent="0.25">
      <c r="B160" s="329"/>
      <c r="C160" s="361"/>
      <c r="D160" s="329"/>
      <c r="E160" s="329"/>
      <c r="F160" s="329"/>
      <c r="G160" s="329"/>
      <c r="H160" s="329"/>
      <c r="I160" s="329"/>
      <c r="J160" s="329"/>
      <c r="K160" s="329"/>
      <c r="L160" s="329"/>
      <c r="M160" s="329"/>
      <c r="N160" s="329"/>
      <c r="O160" s="329"/>
      <c r="P160" s="329"/>
      <c r="Q160" s="329"/>
      <c r="R160" s="329"/>
      <c r="S160" s="329"/>
      <c r="T160" s="329"/>
      <c r="U160" s="329"/>
      <c r="V160" s="329"/>
      <c r="W160" s="329"/>
      <c r="X160" s="329"/>
      <c r="Y160" s="329"/>
      <c r="Z160" s="329"/>
      <c r="AA160" s="329"/>
      <c r="AB160" s="329"/>
      <c r="AC160" s="329"/>
      <c r="AD160" s="329"/>
      <c r="AE160" s="329"/>
      <c r="AF160" s="363"/>
    </row>
    <row r="161" spans="2:32" ht="18" customHeight="1" x14ac:dyDescent="0.25">
      <c r="B161" s="329"/>
      <c r="C161" s="361"/>
      <c r="D161" s="329"/>
      <c r="E161" s="329"/>
      <c r="F161" s="329"/>
      <c r="G161" s="329"/>
      <c r="H161" s="329"/>
      <c r="I161" s="329"/>
      <c r="J161" s="329"/>
      <c r="K161" s="329"/>
      <c r="L161" s="329"/>
      <c r="M161" s="329"/>
      <c r="N161" s="329"/>
      <c r="O161" s="329"/>
      <c r="P161" s="329"/>
      <c r="Q161" s="329"/>
      <c r="R161" s="329"/>
      <c r="S161" s="329"/>
      <c r="T161" s="329"/>
      <c r="U161" s="329"/>
      <c r="V161" s="329"/>
      <c r="W161" s="329"/>
      <c r="X161" s="329"/>
      <c r="Y161" s="329"/>
      <c r="Z161" s="329"/>
      <c r="AA161" s="329"/>
      <c r="AB161" s="329"/>
      <c r="AC161" s="329"/>
      <c r="AD161" s="329"/>
      <c r="AE161" s="329"/>
      <c r="AF161" s="363"/>
    </row>
    <row r="162" spans="2:32" ht="18" customHeight="1" x14ac:dyDescent="0.25">
      <c r="B162" s="329"/>
      <c r="C162" s="361"/>
      <c r="D162" s="329"/>
      <c r="E162" s="329"/>
      <c r="F162" s="329"/>
      <c r="G162" s="329"/>
      <c r="H162" s="329"/>
      <c r="I162" s="329"/>
      <c r="J162" s="329"/>
      <c r="K162" s="329"/>
      <c r="L162" s="329"/>
      <c r="M162" s="329"/>
      <c r="N162" s="329"/>
      <c r="O162" s="329"/>
      <c r="P162" s="329"/>
      <c r="Q162" s="329"/>
      <c r="R162" s="329"/>
      <c r="S162" s="329"/>
      <c r="T162" s="329"/>
      <c r="U162" s="329"/>
      <c r="V162" s="329"/>
      <c r="W162" s="329"/>
      <c r="X162" s="329"/>
      <c r="Y162" s="329"/>
      <c r="Z162" s="329"/>
      <c r="AA162" s="329"/>
      <c r="AB162" s="329"/>
      <c r="AC162" s="329"/>
      <c r="AD162" s="329"/>
      <c r="AE162" s="329"/>
      <c r="AF162" s="363"/>
    </row>
    <row r="163" spans="2:32" ht="18" customHeight="1" x14ac:dyDescent="0.25">
      <c r="B163" s="329"/>
      <c r="C163" s="361"/>
      <c r="D163" s="329"/>
      <c r="E163" s="329"/>
      <c r="F163" s="329"/>
      <c r="G163" s="329"/>
      <c r="H163" s="329"/>
      <c r="I163" s="329"/>
      <c r="J163" s="329"/>
      <c r="K163" s="329"/>
      <c r="L163" s="329"/>
      <c r="M163" s="329"/>
      <c r="N163" s="329"/>
      <c r="O163" s="329"/>
      <c r="P163" s="329"/>
      <c r="Q163" s="329"/>
      <c r="R163" s="329"/>
      <c r="S163" s="329"/>
      <c r="T163" s="329"/>
      <c r="U163" s="329"/>
      <c r="V163" s="329"/>
      <c r="W163" s="329"/>
      <c r="X163" s="329"/>
      <c r="Y163" s="329"/>
      <c r="Z163" s="329"/>
      <c r="AA163" s="329"/>
      <c r="AB163" s="329"/>
      <c r="AC163" s="329"/>
      <c r="AD163" s="329"/>
      <c r="AE163" s="329"/>
      <c r="AF163" s="363"/>
    </row>
    <row r="164" spans="2:32" ht="18" customHeight="1" x14ac:dyDescent="0.25">
      <c r="B164" s="329"/>
      <c r="C164" s="361"/>
      <c r="D164" s="329"/>
      <c r="E164" s="329"/>
      <c r="F164" s="329"/>
      <c r="G164" s="329"/>
      <c r="H164" s="329"/>
      <c r="I164" s="329"/>
      <c r="J164" s="329"/>
      <c r="K164" s="329"/>
      <c r="L164" s="329"/>
      <c r="M164" s="329"/>
      <c r="N164" s="329"/>
      <c r="O164" s="329"/>
      <c r="P164" s="329"/>
      <c r="Q164" s="329"/>
      <c r="R164" s="329"/>
      <c r="S164" s="329"/>
      <c r="T164" s="329"/>
      <c r="U164" s="329"/>
      <c r="V164" s="329"/>
      <c r="W164" s="329"/>
      <c r="X164" s="329"/>
      <c r="Y164" s="329"/>
      <c r="Z164" s="329"/>
      <c r="AA164" s="329"/>
      <c r="AB164" s="329"/>
      <c r="AC164" s="329"/>
      <c r="AD164" s="329"/>
      <c r="AE164" s="329"/>
      <c r="AF164" s="363"/>
    </row>
    <row r="165" spans="2:32" ht="18" customHeight="1" x14ac:dyDescent="0.25">
      <c r="B165" s="329"/>
      <c r="C165" s="361"/>
      <c r="D165" s="329"/>
      <c r="E165" s="329"/>
      <c r="F165" s="329"/>
      <c r="G165" s="329"/>
      <c r="H165" s="329"/>
      <c r="I165" s="329"/>
      <c r="J165" s="329"/>
      <c r="K165" s="329"/>
      <c r="L165" s="329"/>
      <c r="M165" s="329"/>
      <c r="N165" s="329"/>
      <c r="O165" s="329"/>
      <c r="P165" s="329"/>
      <c r="Q165" s="329"/>
      <c r="R165" s="329"/>
      <c r="S165" s="329"/>
      <c r="T165" s="329"/>
      <c r="U165" s="329"/>
      <c r="V165" s="329"/>
      <c r="W165" s="329"/>
      <c r="X165" s="329"/>
      <c r="Y165" s="329"/>
      <c r="Z165" s="329"/>
      <c r="AA165" s="329"/>
      <c r="AB165" s="329"/>
      <c r="AC165" s="329"/>
      <c r="AD165" s="329"/>
      <c r="AE165" s="329"/>
      <c r="AF165" s="363"/>
    </row>
    <row r="166" spans="2:32" ht="18" customHeight="1" x14ac:dyDescent="0.25">
      <c r="B166" s="329"/>
      <c r="C166" s="361"/>
      <c r="D166" s="329"/>
      <c r="E166" s="329"/>
      <c r="F166" s="329"/>
      <c r="G166" s="329"/>
      <c r="H166" s="329"/>
      <c r="I166" s="329"/>
      <c r="J166" s="329"/>
      <c r="K166" s="329"/>
      <c r="L166" s="329"/>
      <c r="M166" s="329"/>
      <c r="N166" s="329"/>
      <c r="O166" s="329"/>
      <c r="P166" s="329"/>
      <c r="Q166" s="329"/>
      <c r="R166" s="329"/>
      <c r="S166" s="329"/>
      <c r="T166" s="329"/>
      <c r="U166" s="329"/>
      <c r="V166" s="329"/>
      <c r="W166" s="329"/>
      <c r="X166" s="329"/>
      <c r="Y166" s="329"/>
      <c r="Z166" s="329"/>
      <c r="AA166" s="329"/>
      <c r="AB166" s="329"/>
      <c r="AC166" s="329"/>
      <c r="AD166" s="329"/>
      <c r="AE166" s="329"/>
      <c r="AF166" s="363"/>
    </row>
    <row r="167" spans="2:32" ht="18" customHeight="1" x14ac:dyDescent="0.25">
      <c r="B167" s="329"/>
      <c r="C167" s="361"/>
      <c r="D167" s="329"/>
      <c r="E167" s="329"/>
      <c r="F167" s="329"/>
      <c r="G167" s="329"/>
      <c r="H167" s="329"/>
      <c r="I167" s="329"/>
      <c r="J167" s="329"/>
      <c r="K167" s="329"/>
      <c r="L167" s="329"/>
      <c r="M167" s="329"/>
      <c r="N167" s="329"/>
      <c r="O167" s="329"/>
      <c r="P167" s="329"/>
      <c r="Q167" s="329"/>
      <c r="R167" s="329"/>
      <c r="S167" s="329"/>
      <c r="T167" s="329"/>
      <c r="U167" s="329"/>
      <c r="V167" s="329"/>
      <c r="W167" s="329"/>
      <c r="X167" s="329"/>
      <c r="Y167" s="329"/>
      <c r="Z167" s="329"/>
      <c r="AA167" s="329"/>
      <c r="AB167" s="329"/>
      <c r="AC167" s="329"/>
      <c r="AD167" s="329"/>
      <c r="AE167" s="329"/>
      <c r="AF167" s="363"/>
    </row>
    <row r="168" spans="2:32" ht="18" customHeight="1" x14ac:dyDescent="0.25">
      <c r="B168" s="329"/>
      <c r="C168" s="361"/>
      <c r="D168" s="329"/>
      <c r="E168" s="329"/>
      <c r="F168" s="329"/>
      <c r="G168" s="329"/>
      <c r="H168" s="329"/>
      <c r="I168" s="329"/>
      <c r="J168" s="329"/>
      <c r="K168" s="329"/>
      <c r="L168" s="329"/>
      <c r="M168" s="329"/>
      <c r="N168" s="329"/>
      <c r="O168" s="329"/>
      <c r="P168" s="329"/>
      <c r="Q168" s="329"/>
      <c r="R168" s="329"/>
      <c r="S168" s="329"/>
      <c r="T168" s="329"/>
      <c r="U168" s="329"/>
      <c r="V168" s="329"/>
      <c r="W168" s="329"/>
      <c r="X168" s="329"/>
      <c r="Y168" s="329"/>
      <c r="Z168" s="329"/>
      <c r="AA168" s="329"/>
      <c r="AB168" s="329"/>
      <c r="AC168" s="329"/>
      <c r="AD168" s="329"/>
      <c r="AE168" s="329"/>
      <c r="AF168" s="363"/>
    </row>
    <row r="169" spans="2:32" ht="18" customHeight="1" x14ac:dyDescent="0.25">
      <c r="B169" s="329"/>
      <c r="C169" s="361"/>
      <c r="D169" s="329"/>
      <c r="E169" s="329"/>
      <c r="F169" s="329"/>
      <c r="G169" s="329"/>
      <c r="H169" s="329"/>
      <c r="I169" s="329"/>
      <c r="J169" s="329"/>
      <c r="K169" s="329"/>
      <c r="L169" s="329"/>
      <c r="M169" s="329"/>
      <c r="N169" s="329"/>
      <c r="O169" s="329"/>
      <c r="P169" s="329"/>
      <c r="Q169" s="329"/>
      <c r="R169" s="329"/>
      <c r="S169" s="329"/>
      <c r="T169" s="329"/>
      <c r="U169" s="329"/>
      <c r="V169" s="329"/>
      <c r="W169" s="329"/>
      <c r="X169" s="329"/>
      <c r="Y169" s="329"/>
      <c r="Z169" s="329"/>
      <c r="AA169" s="329"/>
      <c r="AB169" s="329"/>
      <c r="AC169" s="329"/>
      <c r="AD169" s="329"/>
      <c r="AE169" s="329"/>
      <c r="AF169" s="363"/>
    </row>
    <row r="170" spans="2:32" ht="18" customHeight="1" x14ac:dyDescent="0.25">
      <c r="B170" s="329"/>
      <c r="C170" s="361"/>
      <c r="D170" s="329"/>
      <c r="E170" s="329"/>
      <c r="F170" s="329"/>
      <c r="G170" s="329"/>
      <c r="H170" s="329"/>
      <c r="I170" s="329"/>
      <c r="J170" s="329"/>
      <c r="K170" s="329"/>
      <c r="L170" s="329"/>
      <c r="M170" s="329"/>
      <c r="N170" s="329"/>
      <c r="O170" s="329"/>
      <c r="P170" s="329"/>
      <c r="Q170" s="329"/>
      <c r="R170" s="329"/>
      <c r="S170" s="329"/>
      <c r="T170" s="329"/>
      <c r="U170" s="329"/>
      <c r="V170" s="329"/>
      <c r="W170" s="329"/>
      <c r="X170" s="329"/>
      <c r="Y170" s="329"/>
      <c r="Z170" s="329"/>
      <c r="AA170" s="329"/>
      <c r="AB170" s="329"/>
      <c r="AC170" s="329"/>
      <c r="AD170" s="329"/>
      <c r="AE170" s="329"/>
      <c r="AF170" s="363"/>
    </row>
    <row r="171" spans="2:32" ht="18" customHeight="1" x14ac:dyDescent="0.25">
      <c r="B171" s="329"/>
      <c r="C171" s="361"/>
      <c r="D171" s="329"/>
      <c r="E171" s="329"/>
      <c r="F171" s="329"/>
      <c r="G171" s="329"/>
      <c r="H171" s="329"/>
      <c r="I171" s="329"/>
      <c r="J171" s="329"/>
      <c r="K171" s="329"/>
      <c r="L171" s="329"/>
      <c r="M171" s="329"/>
      <c r="N171" s="329"/>
      <c r="O171" s="329"/>
      <c r="P171" s="329"/>
      <c r="Q171" s="329"/>
      <c r="R171" s="329"/>
      <c r="S171" s="329"/>
      <c r="T171" s="329"/>
      <c r="U171" s="329"/>
      <c r="V171" s="329"/>
      <c r="W171" s="329"/>
      <c r="X171" s="329"/>
      <c r="Y171" s="329"/>
      <c r="Z171" s="329"/>
      <c r="AA171" s="329"/>
      <c r="AB171" s="329"/>
      <c r="AC171" s="329"/>
      <c r="AD171" s="329"/>
      <c r="AE171" s="329"/>
      <c r="AF171" s="363"/>
    </row>
    <row r="172" spans="2:32" ht="18" customHeight="1" x14ac:dyDescent="0.25">
      <c r="B172" s="329"/>
      <c r="C172" s="361"/>
      <c r="D172" s="329"/>
      <c r="E172" s="329"/>
      <c r="F172" s="329"/>
      <c r="G172" s="329"/>
      <c r="H172" s="329"/>
      <c r="I172" s="329"/>
      <c r="J172" s="329"/>
      <c r="K172" s="329"/>
      <c r="L172" s="329"/>
      <c r="M172" s="329"/>
      <c r="N172" s="329"/>
      <c r="O172" s="329"/>
      <c r="P172" s="329"/>
      <c r="Q172" s="329"/>
      <c r="R172" s="329"/>
      <c r="S172" s="329"/>
      <c r="T172" s="329"/>
      <c r="U172" s="329"/>
      <c r="V172" s="329"/>
      <c r="W172" s="329"/>
      <c r="X172" s="329"/>
      <c r="Y172" s="329"/>
      <c r="Z172" s="329"/>
      <c r="AA172" s="329"/>
      <c r="AB172" s="329"/>
      <c r="AC172" s="329"/>
      <c r="AD172" s="329"/>
      <c r="AE172" s="329"/>
      <c r="AF172" s="363"/>
    </row>
    <row r="173" spans="2:32" ht="18" customHeight="1" x14ac:dyDescent="0.25">
      <c r="B173" s="329"/>
      <c r="C173" s="361"/>
      <c r="D173" s="329"/>
      <c r="E173" s="329"/>
      <c r="F173" s="329"/>
      <c r="G173" s="329"/>
      <c r="H173" s="329"/>
      <c r="I173" s="329"/>
      <c r="J173" s="329"/>
      <c r="K173" s="329"/>
      <c r="L173" s="329"/>
      <c r="M173" s="329"/>
      <c r="N173" s="329"/>
      <c r="O173" s="329"/>
      <c r="P173" s="329"/>
      <c r="Q173" s="329"/>
      <c r="R173" s="329"/>
      <c r="S173" s="329"/>
      <c r="T173" s="329"/>
      <c r="U173" s="329"/>
      <c r="V173" s="329"/>
      <c r="W173" s="329"/>
      <c r="X173" s="329"/>
      <c r="Y173" s="329"/>
      <c r="Z173" s="329"/>
      <c r="AA173" s="329"/>
      <c r="AB173" s="329"/>
      <c r="AC173" s="329"/>
      <c r="AD173" s="329"/>
      <c r="AE173" s="329"/>
      <c r="AF173" s="363"/>
    </row>
    <row r="174" spans="2:32" ht="18" customHeight="1" x14ac:dyDescent="0.25">
      <c r="B174" s="329"/>
      <c r="C174" s="361"/>
      <c r="D174" s="329"/>
      <c r="E174" s="329"/>
      <c r="F174" s="329"/>
      <c r="G174" s="329"/>
      <c r="H174" s="329"/>
      <c r="I174" s="329"/>
      <c r="J174" s="329"/>
      <c r="K174" s="329"/>
      <c r="L174" s="329"/>
      <c r="M174" s="329"/>
      <c r="N174" s="329"/>
      <c r="O174" s="329"/>
      <c r="P174" s="329"/>
      <c r="Q174" s="329"/>
      <c r="R174" s="329"/>
      <c r="S174" s="329"/>
      <c r="T174" s="329"/>
      <c r="U174" s="329"/>
      <c r="V174" s="329"/>
      <c r="W174" s="329"/>
      <c r="X174" s="329"/>
      <c r="Y174" s="329"/>
      <c r="Z174" s="329"/>
      <c r="AA174" s="329"/>
      <c r="AB174" s="329"/>
      <c r="AC174" s="329"/>
      <c r="AD174" s="329"/>
      <c r="AE174" s="329"/>
      <c r="AF174" s="363"/>
    </row>
    <row r="175" spans="2:32" ht="18" customHeight="1" x14ac:dyDescent="0.25">
      <c r="B175" s="329"/>
      <c r="C175" s="361"/>
      <c r="D175" s="329"/>
      <c r="E175" s="329"/>
      <c r="F175" s="329"/>
      <c r="G175" s="329"/>
      <c r="H175" s="329"/>
      <c r="I175" s="329"/>
      <c r="J175" s="329"/>
      <c r="K175" s="329"/>
      <c r="L175" s="329"/>
      <c r="M175" s="329"/>
      <c r="N175" s="329"/>
      <c r="O175" s="329"/>
      <c r="P175" s="329"/>
      <c r="Q175" s="329"/>
      <c r="R175" s="329"/>
      <c r="S175" s="329"/>
      <c r="T175" s="329"/>
      <c r="U175" s="329"/>
      <c r="V175" s="329"/>
      <c r="W175" s="329"/>
      <c r="X175" s="329"/>
      <c r="Y175" s="329"/>
      <c r="Z175" s="329"/>
      <c r="AA175" s="329"/>
      <c r="AB175" s="329"/>
      <c r="AC175" s="329"/>
      <c r="AD175" s="329"/>
      <c r="AE175" s="329"/>
      <c r="AF175" s="363"/>
    </row>
    <row r="176" spans="2:32" ht="18" customHeight="1" x14ac:dyDescent="0.25">
      <c r="B176" s="329"/>
      <c r="C176" s="361"/>
      <c r="D176" s="329"/>
      <c r="E176" s="329"/>
      <c r="F176" s="329"/>
      <c r="G176" s="329"/>
      <c r="H176" s="329"/>
      <c r="I176" s="329"/>
      <c r="J176" s="329"/>
      <c r="K176" s="329"/>
      <c r="L176" s="329"/>
      <c r="M176" s="329"/>
      <c r="N176" s="329"/>
      <c r="O176" s="329"/>
      <c r="P176" s="329"/>
      <c r="Q176" s="329"/>
      <c r="R176" s="329"/>
      <c r="S176" s="329"/>
      <c r="T176" s="329"/>
      <c r="U176" s="329"/>
      <c r="V176" s="329"/>
      <c r="W176" s="329"/>
      <c r="X176" s="329"/>
      <c r="Y176" s="329"/>
      <c r="Z176" s="329"/>
      <c r="AA176" s="329"/>
      <c r="AB176" s="329"/>
      <c r="AC176" s="329"/>
      <c r="AD176" s="329"/>
      <c r="AE176" s="329"/>
      <c r="AF176" s="363"/>
    </row>
    <row r="177" spans="2:32" ht="18" customHeight="1" x14ac:dyDescent="0.25">
      <c r="B177" s="329"/>
      <c r="C177" s="361"/>
      <c r="D177" s="329"/>
      <c r="E177" s="329"/>
      <c r="F177" s="329"/>
      <c r="G177" s="329"/>
      <c r="H177" s="329"/>
      <c r="I177" s="329"/>
      <c r="J177" s="329"/>
      <c r="K177" s="329"/>
      <c r="L177" s="329"/>
      <c r="M177" s="329"/>
      <c r="N177" s="329"/>
      <c r="O177" s="329"/>
      <c r="P177" s="329"/>
      <c r="Q177" s="329"/>
      <c r="R177" s="329"/>
      <c r="S177" s="329"/>
      <c r="T177" s="329"/>
      <c r="U177" s="329"/>
      <c r="V177" s="329"/>
      <c r="W177" s="329"/>
      <c r="X177" s="329"/>
      <c r="Y177" s="329"/>
      <c r="Z177" s="329"/>
      <c r="AA177" s="329"/>
      <c r="AB177" s="329"/>
      <c r="AC177" s="329"/>
      <c r="AD177" s="329"/>
      <c r="AE177" s="329"/>
      <c r="AF177" s="363"/>
    </row>
    <row r="178" spans="2:32" ht="18" customHeight="1" x14ac:dyDescent="0.25">
      <c r="B178" s="329"/>
      <c r="C178" s="361"/>
      <c r="D178" s="329"/>
      <c r="E178" s="329"/>
      <c r="F178" s="329"/>
      <c r="G178" s="329"/>
      <c r="H178" s="329"/>
      <c r="I178" s="329"/>
      <c r="J178" s="329"/>
      <c r="K178" s="329"/>
      <c r="L178" s="329"/>
      <c r="M178" s="329"/>
      <c r="N178" s="329"/>
      <c r="O178" s="329"/>
      <c r="P178" s="329"/>
      <c r="Q178" s="329"/>
      <c r="R178" s="329"/>
      <c r="S178" s="329"/>
      <c r="T178" s="329"/>
      <c r="U178" s="329"/>
      <c r="V178" s="329"/>
      <c r="W178" s="329"/>
      <c r="X178" s="329"/>
      <c r="Y178" s="329"/>
      <c r="Z178" s="329"/>
      <c r="AA178" s="329"/>
      <c r="AB178" s="329"/>
      <c r="AC178" s="329"/>
      <c r="AD178" s="329"/>
      <c r="AE178" s="329"/>
      <c r="AF178" s="363"/>
    </row>
    <row r="179" spans="2:32" ht="18" customHeight="1" x14ac:dyDescent="0.25">
      <c r="B179" s="329"/>
      <c r="C179" s="361"/>
      <c r="D179" s="329"/>
      <c r="E179" s="329"/>
      <c r="F179" s="329"/>
      <c r="G179" s="329"/>
      <c r="H179" s="329"/>
      <c r="I179" s="329"/>
      <c r="J179" s="329"/>
      <c r="K179" s="329"/>
      <c r="L179" s="329"/>
      <c r="M179" s="329"/>
      <c r="N179" s="329"/>
      <c r="O179" s="329"/>
      <c r="P179" s="329"/>
      <c r="Q179" s="329"/>
      <c r="R179" s="329"/>
      <c r="S179" s="329"/>
      <c r="T179" s="329"/>
      <c r="U179" s="329"/>
      <c r="V179" s="329"/>
      <c r="W179" s="329"/>
      <c r="X179" s="329"/>
      <c r="Y179" s="329"/>
      <c r="Z179" s="329"/>
      <c r="AA179" s="329"/>
      <c r="AB179" s="329"/>
      <c r="AC179" s="329"/>
      <c r="AD179" s="329"/>
      <c r="AE179" s="329"/>
      <c r="AF179" s="363"/>
    </row>
    <row r="180" spans="2:32" ht="18" customHeight="1" x14ac:dyDescent="0.25">
      <c r="B180" s="329"/>
      <c r="C180" s="361"/>
      <c r="D180" s="329"/>
      <c r="E180" s="329"/>
      <c r="F180" s="329"/>
      <c r="G180" s="329"/>
      <c r="H180" s="329"/>
      <c r="I180" s="329"/>
      <c r="J180" s="329"/>
      <c r="K180" s="329"/>
      <c r="L180" s="329"/>
      <c r="M180" s="329"/>
      <c r="N180" s="329"/>
      <c r="O180" s="329"/>
      <c r="P180" s="329"/>
      <c r="Q180" s="329"/>
      <c r="R180" s="329"/>
      <c r="S180" s="329"/>
      <c r="T180" s="329"/>
      <c r="U180" s="329"/>
      <c r="V180" s="329"/>
      <c r="W180" s="329"/>
      <c r="X180" s="329"/>
      <c r="Y180" s="329"/>
      <c r="Z180" s="329"/>
      <c r="AA180" s="329"/>
      <c r="AB180" s="329"/>
      <c r="AC180" s="329"/>
      <c r="AD180" s="329"/>
      <c r="AE180" s="329"/>
      <c r="AF180" s="363"/>
    </row>
    <row r="181" spans="2:32" ht="18" customHeight="1" x14ac:dyDescent="0.25">
      <c r="B181" s="329"/>
      <c r="C181" s="361"/>
      <c r="D181" s="329"/>
      <c r="E181" s="329"/>
      <c r="F181" s="329"/>
      <c r="G181" s="329"/>
      <c r="H181" s="329"/>
      <c r="I181" s="329"/>
      <c r="J181" s="329"/>
      <c r="K181" s="329"/>
      <c r="L181" s="329"/>
      <c r="M181" s="329"/>
      <c r="N181" s="329"/>
      <c r="O181" s="329"/>
      <c r="P181" s="329"/>
      <c r="Q181" s="329"/>
      <c r="R181" s="329"/>
      <c r="S181" s="329"/>
      <c r="T181" s="329"/>
      <c r="U181" s="329"/>
      <c r="V181" s="329"/>
      <c r="W181" s="329"/>
      <c r="X181" s="329"/>
      <c r="Y181" s="329"/>
      <c r="Z181" s="329"/>
      <c r="AA181" s="329"/>
      <c r="AB181" s="329"/>
      <c r="AC181" s="329"/>
      <c r="AD181" s="329"/>
      <c r="AE181" s="329"/>
      <c r="AF181" s="363"/>
    </row>
    <row r="182" spans="2:32" ht="18" customHeight="1" x14ac:dyDescent="0.25">
      <c r="B182" s="329"/>
      <c r="C182" s="361"/>
      <c r="D182" s="329"/>
      <c r="E182" s="329"/>
      <c r="F182" s="329"/>
      <c r="G182" s="329"/>
      <c r="H182" s="329"/>
      <c r="I182" s="329"/>
      <c r="J182" s="329"/>
      <c r="K182" s="329"/>
      <c r="L182" s="329"/>
      <c r="M182" s="329"/>
      <c r="N182" s="329"/>
      <c r="O182" s="329"/>
      <c r="P182" s="329"/>
      <c r="Q182" s="329"/>
      <c r="R182" s="329"/>
      <c r="S182" s="329"/>
      <c r="T182" s="329"/>
      <c r="U182" s="329"/>
      <c r="V182" s="329"/>
      <c r="W182" s="329"/>
      <c r="X182" s="329"/>
      <c r="Y182" s="329"/>
      <c r="Z182" s="329"/>
      <c r="AA182" s="329"/>
      <c r="AB182" s="329"/>
      <c r="AC182" s="329"/>
      <c r="AD182" s="329"/>
      <c r="AE182" s="329"/>
      <c r="AF182" s="363"/>
    </row>
    <row r="183" spans="2:32" ht="18" customHeight="1" x14ac:dyDescent="0.25">
      <c r="B183" s="329"/>
      <c r="C183" s="361"/>
      <c r="D183" s="329"/>
      <c r="E183" s="329"/>
      <c r="F183" s="329"/>
      <c r="G183" s="329"/>
      <c r="H183" s="329"/>
      <c r="I183" s="329"/>
      <c r="J183" s="329"/>
      <c r="K183" s="329"/>
      <c r="L183" s="329"/>
      <c r="M183" s="329"/>
      <c r="N183" s="329"/>
      <c r="O183" s="329"/>
      <c r="P183" s="329"/>
      <c r="Q183" s="329"/>
      <c r="R183" s="329"/>
      <c r="S183" s="329"/>
      <c r="T183" s="329"/>
      <c r="U183" s="329"/>
      <c r="V183" s="329"/>
      <c r="W183" s="329"/>
      <c r="X183" s="329"/>
      <c r="Y183" s="329"/>
      <c r="Z183" s="329"/>
      <c r="AA183" s="329"/>
      <c r="AB183" s="329"/>
      <c r="AC183" s="329"/>
      <c r="AD183" s="329"/>
      <c r="AE183" s="329"/>
      <c r="AF183" s="363"/>
    </row>
    <row r="184" spans="2:32" ht="18" customHeight="1" x14ac:dyDescent="0.25">
      <c r="B184" s="329"/>
      <c r="C184" s="361"/>
      <c r="D184" s="329"/>
      <c r="E184" s="329"/>
      <c r="F184" s="329"/>
      <c r="G184" s="329"/>
      <c r="H184" s="329"/>
      <c r="I184" s="329"/>
      <c r="J184" s="329"/>
      <c r="K184" s="329"/>
      <c r="L184" s="329"/>
      <c r="M184" s="329"/>
      <c r="N184" s="329"/>
      <c r="O184" s="329"/>
      <c r="P184" s="329"/>
      <c r="Q184" s="329"/>
      <c r="R184" s="329"/>
      <c r="S184" s="329"/>
      <c r="T184" s="329"/>
      <c r="U184" s="329"/>
      <c r="V184" s="329"/>
      <c r="W184" s="329"/>
      <c r="X184" s="329"/>
      <c r="Y184" s="329"/>
      <c r="Z184" s="329"/>
      <c r="AA184" s="329"/>
      <c r="AB184" s="329"/>
      <c r="AC184" s="329"/>
      <c r="AD184" s="329"/>
      <c r="AE184" s="329"/>
      <c r="AF184" s="363"/>
    </row>
    <row r="185" spans="2:32" ht="18" customHeight="1" x14ac:dyDescent="0.25">
      <c r="B185" s="329"/>
      <c r="C185" s="361"/>
      <c r="D185" s="329"/>
      <c r="E185" s="329"/>
      <c r="F185" s="329"/>
      <c r="G185" s="329"/>
      <c r="H185" s="329"/>
      <c r="I185" s="329"/>
      <c r="J185" s="329"/>
      <c r="K185" s="329"/>
      <c r="L185" s="329"/>
      <c r="M185" s="329"/>
      <c r="N185" s="329"/>
      <c r="O185" s="329"/>
      <c r="P185" s="329"/>
      <c r="Q185" s="329"/>
      <c r="R185" s="329"/>
      <c r="S185" s="329"/>
      <c r="T185" s="329"/>
      <c r="U185" s="329"/>
      <c r="V185" s="329"/>
      <c r="W185" s="329"/>
      <c r="X185" s="329"/>
      <c r="Y185" s="329"/>
      <c r="Z185" s="329"/>
      <c r="AA185" s="329"/>
      <c r="AB185" s="329"/>
      <c r="AC185" s="329"/>
      <c r="AD185" s="329"/>
      <c r="AE185" s="329"/>
      <c r="AF185" s="363"/>
    </row>
    <row r="186" spans="2:32" ht="18" customHeight="1" x14ac:dyDescent="0.25">
      <c r="B186" s="329"/>
      <c r="C186" s="361"/>
      <c r="D186" s="329"/>
      <c r="E186" s="329"/>
      <c r="F186" s="329"/>
      <c r="G186" s="329"/>
      <c r="H186" s="329"/>
      <c r="I186" s="329"/>
      <c r="J186" s="329"/>
      <c r="K186" s="329"/>
      <c r="L186" s="329"/>
      <c r="M186" s="329"/>
      <c r="N186" s="329"/>
      <c r="O186" s="329"/>
      <c r="P186" s="329"/>
      <c r="Q186" s="329"/>
      <c r="R186" s="329"/>
      <c r="S186" s="329"/>
      <c r="T186" s="329"/>
      <c r="U186" s="329"/>
      <c r="V186" s="329"/>
      <c r="W186" s="329"/>
      <c r="X186" s="329"/>
      <c r="Y186" s="329"/>
      <c r="Z186" s="329"/>
      <c r="AA186" s="329"/>
      <c r="AB186" s="329"/>
      <c r="AC186" s="329"/>
      <c r="AD186" s="329"/>
      <c r="AE186" s="329"/>
      <c r="AF186" s="363"/>
    </row>
    <row r="187" spans="2:32" ht="18" customHeight="1" x14ac:dyDescent="0.25">
      <c r="B187" s="329"/>
      <c r="C187" s="361"/>
      <c r="D187" s="329"/>
      <c r="E187" s="329"/>
      <c r="F187" s="329"/>
      <c r="G187" s="329"/>
      <c r="H187" s="329"/>
      <c r="I187" s="329"/>
      <c r="J187" s="329"/>
      <c r="K187" s="329"/>
      <c r="L187" s="329"/>
      <c r="M187" s="329"/>
      <c r="N187" s="329"/>
      <c r="O187" s="329"/>
      <c r="P187" s="329"/>
      <c r="Q187" s="329"/>
      <c r="R187" s="329"/>
      <c r="S187" s="329"/>
      <c r="T187" s="329"/>
      <c r="U187" s="329"/>
      <c r="V187" s="329"/>
      <c r="W187" s="329"/>
      <c r="X187" s="329"/>
      <c r="Y187" s="329"/>
      <c r="Z187" s="329"/>
      <c r="AA187" s="329"/>
      <c r="AB187" s="329"/>
      <c r="AC187" s="329"/>
      <c r="AD187" s="329"/>
      <c r="AE187" s="329"/>
      <c r="AF187" s="363"/>
    </row>
    <row r="188" spans="2:32" ht="18" customHeight="1" x14ac:dyDescent="0.25">
      <c r="B188" s="329"/>
      <c r="C188" s="361"/>
      <c r="D188" s="329"/>
      <c r="E188" s="329"/>
      <c r="F188" s="329"/>
      <c r="G188" s="329"/>
      <c r="H188" s="329"/>
      <c r="I188" s="329"/>
      <c r="J188" s="329"/>
      <c r="K188" s="329"/>
      <c r="L188" s="329"/>
      <c r="M188" s="329"/>
      <c r="N188" s="329"/>
      <c r="O188" s="329"/>
      <c r="P188" s="329"/>
      <c r="Q188" s="329"/>
      <c r="R188" s="329"/>
      <c r="S188" s="329"/>
      <c r="T188" s="329"/>
      <c r="U188" s="329"/>
      <c r="V188" s="329"/>
      <c r="W188" s="329"/>
      <c r="X188" s="329"/>
      <c r="Y188" s="329"/>
      <c r="Z188" s="329"/>
      <c r="AA188" s="329"/>
      <c r="AB188" s="329"/>
      <c r="AC188" s="329"/>
      <c r="AD188" s="329"/>
      <c r="AE188" s="329"/>
      <c r="AF188" s="363"/>
    </row>
    <row r="189" spans="2:32" ht="18" customHeight="1" x14ac:dyDescent="0.25">
      <c r="B189" s="329"/>
      <c r="C189" s="361"/>
      <c r="D189" s="329"/>
      <c r="E189" s="329"/>
      <c r="F189" s="329"/>
      <c r="G189" s="329"/>
      <c r="H189" s="329"/>
      <c r="I189" s="329"/>
      <c r="J189" s="329"/>
      <c r="K189" s="329"/>
      <c r="L189" s="329"/>
      <c r="M189" s="329"/>
      <c r="N189" s="329"/>
      <c r="O189" s="329"/>
      <c r="P189" s="329"/>
      <c r="Q189" s="329"/>
      <c r="R189" s="329"/>
      <c r="S189" s="329"/>
      <c r="T189" s="329"/>
      <c r="U189" s="329"/>
      <c r="V189" s="329"/>
      <c r="W189" s="329"/>
      <c r="X189" s="329"/>
      <c r="Y189" s="329"/>
      <c r="Z189" s="329"/>
      <c r="AA189" s="329"/>
      <c r="AB189" s="329"/>
      <c r="AC189" s="329"/>
      <c r="AD189" s="329"/>
      <c r="AE189" s="329"/>
      <c r="AF189" s="363"/>
    </row>
    <row r="190" spans="2:32" ht="18" customHeight="1" x14ac:dyDescent="0.25">
      <c r="B190" s="329"/>
      <c r="C190" s="361"/>
      <c r="D190" s="329"/>
      <c r="E190" s="329"/>
      <c r="F190" s="329"/>
      <c r="G190" s="329"/>
      <c r="H190" s="329"/>
      <c r="I190" s="329"/>
      <c r="J190" s="329"/>
      <c r="K190" s="329"/>
      <c r="L190" s="329"/>
      <c r="M190" s="329"/>
      <c r="N190" s="329"/>
      <c r="O190" s="329"/>
      <c r="P190" s="329"/>
      <c r="Q190" s="329"/>
      <c r="R190" s="329"/>
      <c r="S190" s="329"/>
      <c r="T190" s="329"/>
      <c r="U190" s="329"/>
      <c r="V190" s="329"/>
      <c r="W190" s="329"/>
      <c r="X190" s="329"/>
      <c r="Y190" s="329"/>
      <c r="Z190" s="329"/>
      <c r="AA190" s="329"/>
      <c r="AB190" s="329"/>
      <c r="AC190" s="329"/>
      <c r="AD190" s="329"/>
      <c r="AE190" s="329"/>
      <c r="AF190" s="363"/>
    </row>
    <row r="191" spans="2:32" ht="18" customHeight="1" x14ac:dyDescent="0.25">
      <c r="B191" s="329"/>
      <c r="C191" s="361"/>
      <c r="D191" s="329"/>
      <c r="E191" s="329"/>
      <c r="F191" s="329"/>
      <c r="G191" s="329"/>
      <c r="H191" s="329"/>
      <c r="I191" s="329"/>
      <c r="J191" s="329"/>
      <c r="K191" s="329"/>
      <c r="L191" s="329"/>
      <c r="M191" s="329"/>
      <c r="N191" s="329"/>
      <c r="O191" s="329"/>
      <c r="P191" s="329"/>
      <c r="Q191" s="329"/>
      <c r="R191" s="329"/>
      <c r="S191" s="329"/>
      <c r="T191" s="329"/>
      <c r="U191" s="329"/>
      <c r="V191" s="329"/>
      <c r="W191" s="329"/>
      <c r="X191" s="329"/>
      <c r="Y191" s="329"/>
      <c r="Z191" s="329"/>
      <c r="AA191" s="329"/>
      <c r="AB191" s="329"/>
      <c r="AC191" s="329"/>
      <c r="AD191" s="329"/>
      <c r="AE191" s="329"/>
      <c r="AF191" s="363"/>
    </row>
    <row r="192" spans="2:32" ht="18" customHeight="1" x14ac:dyDescent="0.25">
      <c r="B192" s="329"/>
      <c r="C192" s="361"/>
      <c r="D192" s="329"/>
      <c r="E192" s="329"/>
      <c r="F192" s="329"/>
      <c r="G192" s="329"/>
      <c r="H192" s="329"/>
      <c r="I192" s="329"/>
      <c r="J192" s="329"/>
      <c r="K192" s="329"/>
      <c r="L192" s="329"/>
      <c r="M192" s="329"/>
      <c r="N192" s="329"/>
      <c r="O192" s="329"/>
      <c r="P192" s="329"/>
      <c r="Q192" s="329"/>
      <c r="R192" s="329"/>
      <c r="S192" s="329"/>
      <c r="T192" s="329"/>
      <c r="U192" s="329"/>
      <c r="V192" s="329"/>
      <c r="W192" s="329"/>
      <c r="X192" s="329"/>
      <c r="Y192" s="329"/>
      <c r="Z192" s="329"/>
      <c r="AA192" s="329"/>
      <c r="AB192" s="329"/>
      <c r="AC192" s="329"/>
      <c r="AD192" s="329"/>
      <c r="AE192" s="329"/>
      <c r="AF192" s="363"/>
    </row>
    <row r="193" spans="2:32" ht="18" customHeight="1" x14ac:dyDescent="0.25">
      <c r="B193" s="329"/>
      <c r="C193" s="361"/>
      <c r="D193" s="329"/>
      <c r="E193" s="329"/>
      <c r="F193" s="329"/>
      <c r="G193" s="329"/>
      <c r="H193" s="329"/>
      <c r="I193" s="329"/>
      <c r="J193" s="329"/>
      <c r="K193" s="329"/>
      <c r="L193" s="329"/>
      <c r="M193" s="329"/>
      <c r="N193" s="329"/>
      <c r="O193" s="329"/>
      <c r="P193" s="329"/>
      <c r="Q193" s="329"/>
      <c r="R193" s="329"/>
      <c r="S193" s="329"/>
      <c r="T193" s="329"/>
      <c r="U193" s="329"/>
      <c r="V193" s="329"/>
      <c r="W193" s="329"/>
      <c r="X193" s="329"/>
      <c r="Y193" s="329"/>
      <c r="Z193" s="329"/>
      <c r="AA193" s="329"/>
      <c r="AB193" s="329"/>
      <c r="AC193" s="329"/>
      <c r="AD193" s="329"/>
      <c r="AE193" s="329"/>
      <c r="AF193" s="363"/>
    </row>
    <row r="194" spans="2:32" ht="18" customHeight="1" x14ac:dyDescent="0.25">
      <c r="B194" s="329"/>
      <c r="C194" s="361"/>
      <c r="D194" s="329"/>
      <c r="E194" s="329"/>
      <c r="F194" s="329"/>
      <c r="G194" s="329"/>
      <c r="H194" s="329"/>
      <c r="I194" s="329"/>
      <c r="J194" s="329"/>
      <c r="K194" s="329"/>
      <c r="L194" s="329"/>
      <c r="M194" s="329"/>
      <c r="N194" s="329"/>
      <c r="O194" s="329"/>
      <c r="P194" s="329"/>
      <c r="Q194" s="329"/>
      <c r="R194" s="329"/>
      <c r="S194" s="329"/>
      <c r="T194" s="329"/>
      <c r="U194" s="329"/>
      <c r="V194" s="329"/>
      <c r="W194" s="329"/>
      <c r="X194" s="329"/>
      <c r="Y194" s="329"/>
      <c r="Z194" s="329"/>
      <c r="AA194" s="329"/>
      <c r="AB194" s="329"/>
      <c r="AC194" s="329"/>
      <c r="AD194" s="329"/>
      <c r="AE194" s="329"/>
      <c r="AF194" s="363"/>
    </row>
    <row r="195" spans="2:32" ht="18" customHeight="1" x14ac:dyDescent="0.25">
      <c r="B195" s="329"/>
      <c r="C195" s="361"/>
      <c r="D195" s="329"/>
      <c r="E195" s="329"/>
      <c r="F195" s="329"/>
      <c r="G195" s="329"/>
      <c r="H195" s="329"/>
      <c r="I195" s="329"/>
      <c r="J195" s="329"/>
      <c r="K195" s="329"/>
      <c r="L195" s="329"/>
      <c r="M195" s="329"/>
      <c r="N195" s="329"/>
      <c r="O195" s="329"/>
      <c r="P195" s="329"/>
      <c r="Q195" s="329"/>
      <c r="R195" s="329"/>
      <c r="S195" s="329"/>
      <c r="T195" s="329"/>
      <c r="U195" s="329"/>
      <c r="V195" s="329"/>
      <c r="W195" s="329"/>
      <c r="X195" s="329"/>
      <c r="Y195" s="329"/>
      <c r="Z195" s="329"/>
      <c r="AA195" s="329"/>
      <c r="AB195" s="329"/>
      <c r="AC195" s="329"/>
      <c r="AD195" s="329"/>
      <c r="AE195" s="329"/>
      <c r="AF195" s="363"/>
    </row>
    <row r="196" spans="2:32" ht="18" customHeight="1" x14ac:dyDescent="0.25">
      <c r="B196" s="329"/>
      <c r="C196" s="361"/>
      <c r="D196" s="329"/>
      <c r="E196" s="329"/>
      <c r="F196" s="329"/>
      <c r="G196" s="329"/>
      <c r="H196" s="329"/>
      <c r="I196" s="329"/>
      <c r="J196" s="329"/>
      <c r="K196" s="329"/>
      <c r="L196" s="329"/>
      <c r="M196" s="329"/>
      <c r="N196" s="329"/>
      <c r="O196" s="329"/>
      <c r="P196" s="329"/>
      <c r="Q196" s="329"/>
      <c r="R196" s="329"/>
      <c r="S196" s="329"/>
      <c r="T196" s="329"/>
      <c r="U196" s="329"/>
      <c r="V196" s="329"/>
      <c r="W196" s="329"/>
      <c r="X196" s="329"/>
      <c r="Y196" s="329"/>
      <c r="Z196" s="329"/>
      <c r="AA196" s="329"/>
      <c r="AB196" s="329"/>
      <c r="AC196" s="329"/>
      <c r="AD196" s="329"/>
      <c r="AE196" s="329"/>
      <c r="AF196" s="363"/>
    </row>
    <row r="197" spans="2:32" ht="18" customHeight="1" x14ac:dyDescent="0.25">
      <c r="B197" s="329"/>
      <c r="C197" s="361"/>
      <c r="D197" s="329"/>
      <c r="E197" s="329"/>
      <c r="F197" s="329"/>
      <c r="G197" s="329"/>
      <c r="H197" s="329"/>
      <c r="I197" s="329"/>
      <c r="J197" s="329"/>
      <c r="K197" s="329"/>
      <c r="L197" s="329"/>
      <c r="M197" s="329"/>
      <c r="N197" s="329"/>
      <c r="O197" s="329"/>
      <c r="P197" s="329"/>
      <c r="Q197" s="329"/>
      <c r="R197" s="329"/>
      <c r="S197" s="329"/>
      <c r="T197" s="329"/>
      <c r="U197" s="329"/>
      <c r="V197" s="329"/>
      <c r="W197" s="329"/>
      <c r="X197" s="329"/>
      <c r="Y197" s="329"/>
      <c r="Z197" s="329"/>
      <c r="AA197" s="329"/>
      <c r="AB197" s="329"/>
      <c r="AC197" s="329"/>
      <c r="AD197" s="329"/>
      <c r="AE197" s="329"/>
      <c r="AF197" s="363"/>
    </row>
    <row r="198" spans="2:32" ht="18" customHeight="1" x14ac:dyDescent="0.25">
      <c r="B198" s="329"/>
      <c r="C198" s="361"/>
      <c r="D198" s="329"/>
      <c r="E198" s="329"/>
      <c r="F198" s="329"/>
      <c r="G198" s="329"/>
      <c r="H198" s="329"/>
      <c r="I198" s="329"/>
      <c r="J198" s="329"/>
      <c r="K198" s="329"/>
      <c r="L198" s="329"/>
      <c r="M198" s="329"/>
      <c r="N198" s="329"/>
      <c r="O198" s="329"/>
      <c r="P198" s="329"/>
      <c r="Q198" s="329"/>
      <c r="R198" s="329"/>
      <c r="S198" s="329"/>
      <c r="T198" s="329"/>
      <c r="U198" s="329"/>
      <c r="V198" s="329"/>
      <c r="W198" s="329"/>
      <c r="X198" s="329"/>
      <c r="Y198" s="329"/>
      <c r="Z198" s="329"/>
      <c r="AA198" s="329"/>
      <c r="AB198" s="329"/>
      <c r="AC198" s="329"/>
      <c r="AD198" s="329"/>
      <c r="AE198" s="329"/>
      <c r="AF198" s="363"/>
    </row>
    <row r="199" spans="2:32" ht="18" customHeight="1" x14ac:dyDescent="0.25">
      <c r="B199" s="329"/>
      <c r="C199" s="361"/>
      <c r="D199" s="329"/>
      <c r="E199" s="329"/>
      <c r="F199" s="329"/>
      <c r="G199" s="329"/>
      <c r="H199" s="329"/>
      <c r="I199" s="329"/>
      <c r="J199" s="329"/>
      <c r="K199" s="329"/>
      <c r="L199" s="329"/>
      <c r="M199" s="329"/>
      <c r="N199" s="329"/>
      <c r="O199" s="329"/>
      <c r="P199" s="329"/>
      <c r="Q199" s="329"/>
      <c r="R199" s="329"/>
      <c r="S199" s="329"/>
      <c r="T199" s="329"/>
      <c r="U199" s="329"/>
      <c r="V199" s="329"/>
      <c r="W199" s="329"/>
      <c r="X199" s="329"/>
      <c r="Y199" s="329"/>
      <c r="Z199" s="329"/>
      <c r="AA199" s="329"/>
      <c r="AB199" s="329"/>
      <c r="AC199" s="329"/>
      <c r="AD199" s="329"/>
      <c r="AE199" s="329"/>
      <c r="AF199" s="363"/>
    </row>
    <row r="200" spans="2:32" ht="18" customHeight="1" x14ac:dyDescent="0.25">
      <c r="B200" s="329"/>
      <c r="C200" s="361"/>
      <c r="D200" s="329"/>
      <c r="E200" s="329"/>
      <c r="F200" s="329"/>
      <c r="G200" s="329"/>
      <c r="H200" s="329"/>
      <c r="I200" s="329"/>
      <c r="J200" s="329"/>
      <c r="K200" s="329"/>
      <c r="L200" s="329"/>
      <c r="M200" s="329"/>
      <c r="N200" s="329"/>
      <c r="O200" s="329"/>
      <c r="P200" s="329"/>
      <c r="Q200" s="329"/>
      <c r="R200" s="329"/>
      <c r="S200" s="329"/>
      <c r="T200" s="329"/>
      <c r="U200" s="329"/>
      <c r="V200" s="329"/>
      <c r="W200" s="329"/>
      <c r="X200" s="329"/>
      <c r="Y200" s="329"/>
      <c r="Z200" s="329"/>
      <c r="AA200" s="329"/>
      <c r="AB200" s="329"/>
      <c r="AC200" s="329"/>
      <c r="AD200" s="329"/>
      <c r="AE200" s="329"/>
      <c r="AF200" s="363"/>
    </row>
    <row r="201" spans="2:32" ht="18" customHeight="1" x14ac:dyDescent="0.25">
      <c r="B201" s="329"/>
      <c r="C201" s="361"/>
      <c r="D201" s="329"/>
      <c r="E201" s="329"/>
      <c r="F201" s="329"/>
      <c r="G201" s="329"/>
      <c r="H201" s="329"/>
      <c r="I201" s="329"/>
      <c r="J201" s="329"/>
      <c r="K201" s="329"/>
      <c r="L201" s="329"/>
      <c r="M201" s="329"/>
      <c r="N201" s="329"/>
      <c r="O201" s="329"/>
      <c r="P201" s="329"/>
      <c r="Q201" s="329"/>
      <c r="R201" s="329"/>
      <c r="S201" s="329"/>
      <c r="T201" s="329"/>
      <c r="U201" s="329"/>
      <c r="V201" s="329"/>
      <c r="W201" s="329"/>
      <c r="X201" s="329"/>
      <c r="Y201" s="329"/>
      <c r="Z201" s="329"/>
      <c r="AA201" s="329"/>
      <c r="AB201" s="329"/>
      <c r="AC201" s="329"/>
      <c r="AD201" s="329"/>
      <c r="AE201" s="329"/>
      <c r="AF201" s="363"/>
    </row>
    <row r="202" spans="2:32" ht="18" customHeight="1" x14ac:dyDescent="0.25">
      <c r="B202" s="329"/>
      <c r="C202" s="361"/>
      <c r="D202" s="329"/>
      <c r="E202" s="329"/>
      <c r="F202" s="329"/>
      <c r="G202" s="329"/>
      <c r="H202" s="329"/>
      <c r="I202" s="329"/>
      <c r="J202" s="329"/>
      <c r="K202" s="329"/>
      <c r="L202" s="329"/>
      <c r="M202" s="329"/>
      <c r="N202" s="329"/>
      <c r="O202" s="329"/>
      <c r="P202" s="329"/>
      <c r="Q202" s="329"/>
      <c r="R202" s="329"/>
      <c r="S202" s="329"/>
      <c r="T202" s="329"/>
      <c r="U202" s="329"/>
      <c r="V202" s="329"/>
      <c r="W202" s="329"/>
      <c r="X202" s="329"/>
      <c r="Y202" s="329"/>
      <c r="Z202" s="329"/>
      <c r="AA202" s="329"/>
      <c r="AB202" s="329"/>
      <c r="AC202" s="329"/>
      <c r="AD202" s="329"/>
      <c r="AE202" s="329"/>
      <c r="AF202" s="363"/>
    </row>
    <row r="203" spans="2:32" ht="18" customHeight="1" x14ac:dyDescent="0.25">
      <c r="B203" s="329"/>
      <c r="C203" s="361"/>
      <c r="D203" s="329"/>
      <c r="E203" s="329"/>
      <c r="F203" s="329"/>
      <c r="G203" s="329"/>
      <c r="H203" s="329"/>
      <c r="I203" s="329"/>
      <c r="J203" s="329"/>
      <c r="K203" s="329"/>
      <c r="L203" s="329"/>
      <c r="M203" s="329"/>
      <c r="N203" s="329"/>
      <c r="O203" s="329"/>
      <c r="P203" s="329"/>
      <c r="Q203" s="329"/>
      <c r="R203" s="329"/>
      <c r="S203" s="329"/>
      <c r="T203" s="329"/>
      <c r="U203" s="329"/>
      <c r="V203" s="329"/>
      <c r="W203" s="329"/>
      <c r="X203" s="329"/>
      <c r="Y203" s="329"/>
      <c r="Z203" s="329"/>
      <c r="AA203" s="329"/>
      <c r="AB203" s="329"/>
      <c r="AC203" s="329"/>
      <c r="AD203" s="329"/>
      <c r="AE203" s="329"/>
      <c r="AF203" s="363"/>
    </row>
    <row r="204" spans="2:32" ht="18" customHeight="1" x14ac:dyDescent="0.25">
      <c r="B204" s="329"/>
      <c r="C204" s="361"/>
      <c r="D204" s="329"/>
      <c r="E204" s="329"/>
      <c r="F204" s="329"/>
      <c r="G204" s="329"/>
      <c r="H204" s="329"/>
      <c r="I204" s="329"/>
      <c r="J204" s="329"/>
      <c r="K204" s="329"/>
      <c r="L204" s="329"/>
      <c r="M204" s="329"/>
      <c r="N204" s="329"/>
      <c r="O204" s="329"/>
      <c r="P204" s="329"/>
      <c r="Q204" s="329"/>
      <c r="R204" s="329"/>
      <c r="S204" s="329"/>
      <c r="T204" s="329"/>
      <c r="U204" s="329"/>
      <c r="V204" s="329"/>
      <c r="W204" s="329"/>
      <c r="X204" s="329"/>
      <c r="Y204" s="329"/>
      <c r="Z204" s="329"/>
      <c r="AA204" s="329"/>
      <c r="AB204" s="329"/>
      <c r="AC204" s="329"/>
      <c r="AD204" s="329"/>
      <c r="AE204" s="329"/>
      <c r="AF204" s="363"/>
    </row>
    <row r="205" spans="2:32" ht="18" customHeight="1" x14ac:dyDescent="0.25">
      <c r="B205" s="329"/>
      <c r="C205" s="361"/>
      <c r="D205" s="329"/>
      <c r="E205" s="329"/>
      <c r="F205" s="329"/>
      <c r="G205" s="329"/>
      <c r="H205" s="329"/>
      <c r="I205" s="329"/>
      <c r="J205" s="329"/>
      <c r="K205" s="329"/>
      <c r="L205" s="329"/>
      <c r="M205" s="329"/>
      <c r="N205" s="329"/>
      <c r="O205" s="329"/>
      <c r="P205" s="329"/>
      <c r="Q205" s="329"/>
      <c r="R205" s="329"/>
      <c r="S205" s="329"/>
      <c r="T205" s="329"/>
      <c r="U205" s="329"/>
      <c r="V205" s="329"/>
      <c r="W205" s="329"/>
      <c r="X205" s="329"/>
      <c r="Y205" s="329"/>
      <c r="Z205" s="329"/>
      <c r="AA205" s="329"/>
      <c r="AB205" s="329"/>
      <c r="AC205" s="329"/>
      <c r="AD205" s="329"/>
      <c r="AE205" s="329"/>
      <c r="AF205" s="363"/>
    </row>
    <row r="206" spans="2:32" ht="18" customHeight="1" x14ac:dyDescent="0.25">
      <c r="B206" s="329"/>
      <c r="C206" s="361"/>
      <c r="D206" s="329"/>
      <c r="E206" s="329"/>
      <c r="F206" s="329"/>
      <c r="G206" s="329"/>
      <c r="H206" s="329"/>
      <c r="I206" s="329"/>
      <c r="J206" s="329"/>
      <c r="K206" s="329"/>
      <c r="L206" s="329"/>
      <c r="M206" s="329"/>
      <c r="N206" s="329"/>
      <c r="O206" s="329"/>
      <c r="P206" s="329"/>
      <c r="Q206" s="329"/>
      <c r="R206" s="329"/>
      <c r="S206" s="329"/>
      <c r="T206" s="329"/>
      <c r="U206" s="329"/>
      <c r="V206" s="329"/>
      <c r="W206" s="329"/>
      <c r="X206" s="329"/>
      <c r="Y206" s="329"/>
      <c r="Z206" s="329"/>
      <c r="AA206" s="329"/>
      <c r="AB206" s="329"/>
      <c r="AC206" s="329"/>
      <c r="AD206" s="329"/>
      <c r="AE206" s="329"/>
      <c r="AF206" s="363"/>
    </row>
    <row r="207" spans="2:32" ht="18" customHeight="1" x14ac:dyDescent="0.25">
      <c r="B207" s="329"/>
      <c r="C207" s="361"/>
      <c r="D207" s="329"/>
      <c r="E207" s="329"/>
      <c r="F207" s="329"/>
      <c r="G207" s="329"/>
      <c r="H207" s="329"/>
      <c r="I207" s="329"/>
      <c r="J207" s="329"/>
      <c r="K207" s="329"/>
      <c r="L207" s="329"/>
      <c r="M207" s="329"/>
      <c r="N207" s="329"/>
      <c r="O207" s="329"/>
      <c r="P207" s="329"/>
      <c r="Q207" s="329"/>
      <c r="R207" s="329"/>
      <c r="S207" s="329"/>
      <c r="T207" s="329"/>
      <c r="U207" s="329"/>
      <c r="V207" s="329"/>
      <c r="W207" s="329"/>
      <c r="X207" s="329"/>
      <c r="Y207" s="329"/>
      <c r="Z207" s="329"/>
      <c r="AA207" s="329"/>
      <c r="AB207" s="329"/>
      <c r="AC207" s="329"/>
      <c r="AD207" s="329"/>
      <c r="AE207" s="329"/>
      <c r="AF207" s="363"/>
    </row>
    <row r="208" spans="2:32" ht="18" customHeight="1" x14ac:dyDescent="0.25">
      <c r="B208" s="329"/>
      <c r="C208" s="361"/>
      <c r="D208" s="329"/>
      <c r="E208" s="329"/>
      <c r="F208" s="329"/>
      <c r="G208" s="329"/>
      <c r="H208" s="329"/>
      <c r="I208" s="329"/>
      <c r="J208" s="329"/>
      <c r="K208" s="329"/>
      <c r="L208" s="329"/>
      <c r="M208" s="329"/>
      <c r="N208" s="329"/>
      <c r="O208" s="329"/>
      <c r="P208" s="329"/>
      <c r="Q208" s="329"/>
      <c r="R208" s="329"/>
      <c r="S208" s="329"/>
      <c r="T208" s="329"/>
      <c r="U208" s="329"/>
      <c r="V208" s="329"/>
      <c r="W208" s="329"/>
      <c r="X208" s="329"/>
      <c r="Y208" s="329"/>
      <c r="Z208" s="329"/>
      <c r="AA208" s="329"/>
      <c r="AB208" s="329"/>
      <c r="AC208" s="329"/>
      <c r="AD208" s="329"/>
      <c r="AE208" s="329"/>
      <c r="AF208" s="363"/>
    </row>
    <row r="209" spans="2:32" ht="18" customHeight="1" x14ac:dyDescent="0.25">
      <c r="B209" s="329"/>
      <c r="C209" s="361"/>
      <c r="D209" s="329"/>
      <c r="E209" s="329"/>
      <c r="F209" s="329"/>
      <c r="G209" s="329"/>
      <c r="H209" s="329"/>
      <c r="I209" s="329"/>
      <c r="J209" s="329"/>
      <c r="K209" s="329"/>
      <c r="L209" s="329"/>
      <c r="M209" s="329"/>
      <c r="N209" s="329"/>
      <c r="O209" s="329"/>
      <c r="P209" s="329"/>
      <c r="Q209" s="329"/>
      <c r="R209" s="329"/>
      <c r="S209" s="329"/>
      <c r="T209" s="329"/>
      <c r="U209" s="329"/>
      <c r="V209" s="329"/>
      <c r="W209" s="329"/>
      <c r="X209" s="329"/>
      <c r="Y209" s="329"/>
      <c r="Z209" s="329"/>
      <c r="AA209" s="329"/>
      <c r="AB209" s="329"/>
      <c r="AC209" s="329"/>
      <c r="AD209" s="329"/>
      <c r="AE209" s="329"/>
      <c r="AF209" s="363"/>
    </row>
    <row r="210" spans="2:32" ht="18" customHeight="1" x14ac:dyDescent="0.25">
      <c r="B210" s="329"/>
      <c r="C210" s="361"/>
      <c r="D210" s="329"/>
      <c r="E210" s="329"/>
      <c r="F210" s="329"/>
      <c r="G210" s="329"/>
      <c r="H210" s="329"/>
      <c r="I210" s="329"/>
      <c r="J210" s="329"/>
      <c r="K210" s="329"/>
      <c r="L210" s="329"/>
      <c r="M210" s="329"/>
      <c r="N210" s="329"/>
      <c r="O210" s="329"/>
      <c r="P210" s="329"/>
      <c r="Q210" s="329"/>
      <c r="R210" s="329"/>
      <c r="S210" s="329"/>
      <c r="T210" s="329"/>
      <c r="U210" s="329"/>
      <c r="V210" s="329"/>
      <c r="W210" s="329"/>
      <c r="X210" s="329"/>
      <c r="Y210" s="329"/>
      <c r="Z210" s="329"/>
      <c r="AA210" s="329"/>
      <c r="AB210" s="329"/>
      <c r="AC210" s="329"/>
      <c r="AD210" s="329"/>
      <c r="AE210" s="329"/>
      <c r="AF210" s="363"/>
    </row>
    <row r="211" spans="2:32" ht="18" customHeight="1" x14ac:dyDescent="0.25">
      <c r="B211" s="329"/>
      <c r="C211" s="361"/>
      <c r="D211" s="329"/>
      <c r="E211" s="329"/>
      <c r="F211" s="329"/>
      <c r="G211" s="329"/>
      <c r="H211" s="329"/>
      <c r="I211" s="329"/>
      <c r="J211" s="329"/>
      <c r="K211" s="329"/>
      <c r="L211" s="329"/>
      <c r="M211" s="329"/>
      <c r="N211" s="329"/>
      <c r="O211" s="329"/>
      <c r="P211" s="329"/>
      <c r="Q211" s="329"/>
      <c r="R211" s="329"/>
      <c r="S211" s="329"/>
      <c r="T211" s="329"/>
      <c r="U211" s="329"/>
      <c r="V211" s="329"/>
      <c r="W211" s="329"/>
      <c r="X211" s="329"/>
      <c r="Y211" s="329"/>
      <c r="Z211" s="329"/>
      <c r="AA211" s="329"/>
      <c r="AB211" s="329"/>
      <c r="AC211" s="329"/>
      <c r="AD211" s="329"/>
      <c r="AE211" s="329"/>
      <c r="AF211" s="363"/>
    </row>
    <row r="212" spans="2:32" ht="18" customHeight="1" x14ac:dyDescent="0.25">
      <c r="B212" s="329"/>
      <c r="C212" s="361"/>
      <c r="D212" s="329"/>
      <c r="E212" s="329"/>
      <c r="F212" s="329"/>
      <c r="G212" s="329"/>
      <c r="H212" s="329"/>
      <c r="I212" s="329"/>
      <c r="J212" s="329"/>
      <c r="K212" s="329"/>
      <c r="L212" s="329"/>
      <c r="M212" s="329"/>
      <c r="N212" s="329"/>
      <c r="O212" s="329"/>
      <c r="P212" s="329"/>
      <c r="Q212" s="329"/>
      <c r="R212" s="329"/>
      <c r="S212" s="329"/>
      <c r="T212" s="329"/>
      <c r="U212" s="329"/>
      <c r="V212" s="329"/>
      <c r="W212" s="329"/>
      <c r="X212" s="329"/>
      <c r="Y212" s="329"/>
      <c r="Z212" s="329"/>
      <c r="AA212" s="329"/>
      <c r="AB212" s="329"/>
      <c r="AC212" s="329"/>
      <c r="AD212" s="329"/>
      <c r="AE212" s="329"/>
      <c r="AF212" s="363"/>
    </row>
    <row r="213" spans="2:32" ht="18" customHeight="1" x14ac:dyDescent="0.25">
      <c r="B213" s="329"/>
      <c r="C213" s="361"/>
      <c r="D213" s="329"/>
      <c r="E213" s="329"/>
      <c r="F213" s="329"/>
      <c r="G213" s="329"/>
      <c r="H213" s="329"/>
      <c r="I213" s="329"/>
      <c r="J213" s="329"/>
      <c r="K213" s="329"/>
      <c r="L213" s="329"/>
      <c r="M213" s="329"/>
      <c r="N213" s="329"/>
      <c r="O213" s="329"/>
      <c r="P213" s="329"/>
      <c r="Q213" s="329"/>
      <c r="R213" s="329"/>
      <c r="S213" s="329"/>
      <c r="T213" s="329"/>
      <c r="U213" s="329"/>
      <c r="V213" s="329"/>
      <c r="W213" s="329"/>
      <c r="X213" s="329"/>
      <c r="Y213" s="329"/>
      <c r="Z213" s="329"/>
      <c r="AA213" s="329"/>
      <c r="AB213" s="329"/>
      <c r="AC213" s="329"/>
      <c r="AD213" s="329"/>
      <c r="AE213" s="329"/>
      <c r="AF213" s="363"/>
    </row>
    <row r="214" spans="2:32" ht="18" customHeight="1" x14ac:dyDescent="0.25">
      <c r="B214" s="329"/>
      <c r="C214" s="361"/>
      <c r="D214" s="329"/>
      <c r="E214" s="329"/>
      <c r="F214" s="329"/>
      <c r="G214" s="329"/>
      <c r="H214" s="329"/>
      <c r="I214" s="329"/>
      <c r="J214" s="329"/>
      <c r="K214" s="329"/>
      <c r="L214" s="329"/>
      <c r="M214" s="329"/>
      <c r="N214" s="329"/>
      <c r="O214" s="329"/>
      <c r="P214" s="329"/>
      <c r="Q214" s="329"/>
      <c r="R214" s="329"/>
      <c r="S214" s="329"/>
      <c r="T214" s="329"/>
      <c r="U214" s="329"/>
      <c r="V214" s="329"/>
      <c r="W214" s="329"/>
      <c r="X214" s="329"/>
      <c r="Y214" s="329"/>
      <c r="Z214" s="329"/>
      <c r="AA214" s="329"/>
      <c r="AB214" s="329"/>
      <c r="AC214" s="329"/>
      <c r="AD214" s="329"/>
      <c r="AE214" s="329"/>
      <c r="AF214" s="363"/>
    </row>
    <row r="215" spans="2:32" ht="18" customHeight="1" x14ac:dyDescent="0.25">
      <c r="B215" s="329"/>
      <c r="C215" s="361"/>
      <c r="D215" s="329"/>
      <c r="E215" s="329"/>
      <c r="F215" s="329"/>
      <c r="G215" s="329"/>
      <c r="H215" s="329"/>
      <c r="I215" s="329"/>
      <c r="J215" s="329"/>
      <c r="K215" s="329"/>
      <c r="L215" s="329"/>
      <c r="M215" s="329"/>
      <c r="N215" s="329"/>
      <c r="O215" s="329"/>
      <c r="P215" s="329"/>
      <c r="Q215" s="329"/>
      <c r="R215" s="329"/>
      <c r="S215" s="329"/>
      <c r="T215" s="329"/>
      <c r="U215" s="329"/>
      <c r="V215" s="329"/>
      <c r="W215" s="329"/>
      <c r="X215" s="329"/>
      <c r="Y215" s="329"/>
      <c r="Z215" s="329"/>
      <c r="AA215" s="329"/>
      <c r="AB215" s="329"/>
      <c r="AC215" s="329"/>
      <c r="AD215" s="329"/>
      <c r="AE215" s="329"/>
      <c r="AF215" s="363"/>
    </row>
    <row r="216" spans="2:32" ht="18" customHeight="1" x14ac:dyDescent="0.25">
      <c r="B216" s="329"/>
      <c r="C216" s="361"/>
      <c r="D216" s="329"/>
      <c r="E216" s="329"/>
      <c r="F216" s="329"/>
      <c r="G216" s="329"/>
      <c r="H216" s="329"/>
      <c r="I216" s="329"/>
      <c r="J216" s="329"/>
      <c r="K216" s="329"/>
      <c r="L216" s="329"/>
      <c r="M216" s="329"/>
      <c r="N216" s="329"/>
      <c r="O216" s="329"/>
      <c r="P216" s="329"/>
      <c r="Q216" s="329"/>
      <c r="R216" s="329"/>
      <c r="S216" s="329"/>
      <c r="T216" s="329"/>
      <c r="U216" s="329"/>
      <c r="V216" s="329"/>
      <c r="W216" s="329"/>
      <c r="X216" s="329"/>
      <c r="Y216" s="329"/>
      <c r="Z216" s="329"/>
      <c r="AA216" s="329"/>
      <c r="AB216" s="329"/>
      <c r="AC216" s="329"/>
      <c r="AD216" s="329"/>
      <c r="AE216" s="329"/>
      <c r="AF216" s="363"/>
    </row>
    <row r="217" spans="2:32" ht="18" customHeight="1" x14ac:dyDescent="0.25">
      <c r="B217" s="329"/>
      <c r="C217" s="361"/>
      <c r="D217" s="329"/>
      <c r="E217" s="329"/>
      <c r="F217" s="329"/>
      <c r="G217" s="329"/>
      <c r="H217" s="329"/>
      <c r="I217" s="329"/>
      <c r="J217" s="329"/>
      <c r="K217" s="329"/>
      <c r="L217" s="329"/>
      <c r="M217" s="329"/>
      <c r="N217" s="329"/>
      <c r="O217" s="329"/>
      <c r="P217" s="329"/>
      <c r="Q217" s="329"/>
      <c r="R217" s="329"/>
      <c r="S217" s="329"/>
      <c r="T217" s="329"/>
      <c r="U217" s="329"/>
      <c r="V217" s="329"/>
      <c r="W217" s="329"/>
      <c r="X217" s="329"/>
      <c r="Y217" s="329"/>
      <c r="Z217" s="329"/>
      <c r="AA217" s="329"/>
      <c r="AB217" s="329"/>
      <c r="AC217" s="329"/>
      <c r="AD217" s="329"/>
      <c r="AE217" s="329"/>
      <c r="AF217" s="363"/>
    </row>
    <row r="218" spans="2:32" ht="18" customHeight="1" x14ac:dyDescent="0.25">
      <c r="B218" s="329"/>
      <c r="C218" s="361"/>
      <c r="D218" s="329"/>
      <c r="E218" s="329"/>
      <c r="F218" s="329"/>
      <c r="G218" s="329"/>
      <c r="H218" s="329"/>
      <c r="I218" s="329"/>
      <c r="J218" s="329"/>
      <c r="K218" s="329"/>
      <c r="L218" s="329"/>
      <c r="M218" s="329"/>
      <c r="N218" s="329"/>
      <c r="O218" s="329"/>
      <c r="P218" s="329"/>
      <c r="Q218" s="329"/>
      <c r="R218" s="329"/>
      <c r="S218" s="329"/>
      <c r="T218" s="329"/>
      <c r="U218" s="329"/>
      <c r="V218" s="329"/>
      <c r="W218" s="329"/>
      <c r="X218" s="329"/>
      <c r="Y218" s="329"/>
      <c r="Z218" s="329"/>
      <c r="AA218" s="329"/>
      <c r="AB218" s="329"/>
      <c r="AC218" s="329"/>
      <c r="AD218" s="329"/>
      <c r="AE218" s="329"/>
      <c r="AF218" s="363"/>
    </row>
    <row r="219" spans="2:32" ht="18" customHeight="1" x14ac:dyDescent="0.25">
      <c r="B219" s="329"/>
      <c r="C219" s="361"/>
      <c r="D219" s="329"/>
      <c r="E219" s="329"/>
      <c r="F219" s="329"/>
      <c r="G219" s="329"/>
      <c r="H219" s="329"/>
      <c r="I219" s="329"/>
      <c r="J219" s="329"/>
      <c r="K219" s="329"/>
      <c r="L219" s="329"/>
      <c r="M219" s="329"/>
      <c r="N219" s="329"/>
      <c r="O219" s="329"/>
      <c r="P219" s="329"/>
      <c r="Q219" s="329"/>
      <c r="R219" s="329"/>
      <c r="S219" s="329"/>
      <c r="T219" s="329"/>
      <c r="U219" s="329"/>
      <c r="V219" s="329"/>
      <c r="W219" s="329"/>
      <c r="X219" s="329"/>
      <c r="Y219" s="329"/>
      <c r="Z219" s="329"/>
      <c r="AA219" s="329"/>
      <c r="AB219" s="329"/>
      <c r="AC219" s="329"/>
      <c r="AD219" s="329"/>
      <c r="AE219" s="329"/>
      <c r="AF219" s="363"/>
    </row>
    <row r="220" spans="2:32" ht="18" customHeight="1" x14ac:dyDescent="0.25">
      <c r="B220" s="329"/>
      <c r="C220" s="361"/>
      <c r="D220" s="329"/>
      <c r="E220" s="329"/>
      <c r="F220" s="329"/>
      <c r="G220" s="329"/>
      <c r="H220" s="329"/>
      <c r="I220" s="329"/>
      <c r="J220" s="329"/>
      <c r="K220" s="329"/>
      <c r="L220" s="329"/>
      <c r="M220" s="329"/>
      <c r="N220" s="329"/>
      <c r="O220" s="329"/>
      <c r="P220" s="329"/>
      <c r="Q220" s="329"/>
      <c r="R220" s="329"/>
      <c r="S220" s="329"/>
      <c r="T220" s="329"/>
      <c r="U220" s="329"/>
      <c r="V220" s="329"/>
      <c r="W220" s="329"/>
      <c r="X220" s="329"/>
      <c r="Y220" s="329"/>
      <c r="Z220" s="329"/>
      <c r="AA220" s="329"/>
      <c r="AB220" s="329"/>
      <c r="AC220" s="329"/>
      <c r="AD220" s="329"/>
      <c r="AE220" s="329"/>
      <c r="AF220" s="363"/>
    </row>
    <row r="221" spans="2:32" ht="18" customHeight="1" x14ac:dyDescent="0.25">
      <c r="B221" s="329"/>
      <c r="C221" s="361"/>
      <c r="D221" s="329"/>
      <c r="E221" s="329"/>
      <c r="F221" s="329"/>
      <c r="G221" s="329"/>
      <c r="H221" s="329"/>
      <c r="I221" s="329"/>
      <c r="J221" s="329"/>
      <c r="K221" s="329"/>
      <c r="L221" s="329"/>
      <c r="M221" s="329"/>
      <c r="N221" s="329"/>
      <c r="O221" s="329"/>
      <c r="P221" s="329"/>
      <c r="Q221" s="329"/>
      <c r="R221" s="329"/>
      <c r="S221" s="329"/>
      <c r="T221" s="329"/>
      <c r="U221" s="329"/>
      <c r="V221" s="329"/>
      <c r="W221" s="329"/>
      <c r="X221" s="329"/>
      <c r="Y221" s="329"/>
      <c r="Z221" s="329"/>
      <c r="AA221" s="329"/>
      <c r="AB221" s="329"/>
      <c r="AC221" s="329"/>
      <c r="AD221" s="329"/>
      <c r="AE221" s="329"/>
      <c r="AF221" s="363"/>
    </row>
    <row r="222" spans="2:32" ht="18" customHeight="1" x14ac:dyDescent="0.25">
      <c r="B222" s="329"/>
      <c r="C222" s="361"/>
      <c r="D222" s="329"/>
      <c r="E222" s="329"/>
      <c r="F222" s="329"/>
      <c r="G222" s="329"/>
      <c r="H222" s="329"/>
      <c r="I222" s="329"/>
      <c r="J222" s="329"/>
      <c r="K222" s="329"/>
      <c r="L222" s="329"/>
      <c r="M222" s="329"/>
      <c r="N222" s="329"/>
      <c r="O222" s="329"/>
      <c r="P222" s="329"/>
      <c r="Q222" s="329"/>
      <c r="R222" s="329"/>
      <c r="S222" s="329"/>
      <c r="T222" s="329"/>
      <c r="U222" s="329"/>
      <c r="V222" s="329"/>
      <c r="W222" s="329"/>
      <c r="X222" s="329"/>
      <c r="Y222" s="329"/>
      <c r="Z222" s="329"/>
      <c r="AA222" s="329"/>
      <c r="AB222" s="329"/>
      <c r="AC222" s="329"/>
      <c r="AD222" s="329"/>
      <c r="AE222" s="329"/>
      <c r="AF222" s="363"/>
    </row>
    <row r="223" spans="2:32" ht="18" customHeight="1" x14ac:dyDescent="0.25">
      <c r="B223" s="329"/>
      <c r="C223" s="361"/>
      <c r="D223" s="329"/>
      <c r="E223" s="329"/>
      <c r="F223" s="329"/>
      <c r="G223" s="329"/>
      <c r="H223" s="329"/>
      <c r="I223" s="329"/>
      <c r="J223" s="329"/>
      <c r="K223" s="329"/>
      <c r="L223" s="329"/>
      <c r="M223" s="329"/>
      <c r="N223" s="329"/>
      <c r="O223" s="329"/>
      <c r="P223" s="329"/>
      <c r="Q223" s="329"/>
      <c r="R223" s="329"/>
      <c r="S223" s="329"/>
      <c r="T223" s="329"/>
      <c r="U223" s="329"/>
      <c r="V223" s="329"/>
      <c r="W223" s="329"/>
      <c r="X223" s="329"/>
      <c r="Y223" s="329"/>
      <c r="Z223" s="329"/>
      <c r="AA223" s="329"/>
      <c r="AB223" s="329"/>
      <c r="AC223" s="329"/>
      <c r="AD223" s="329"/>
      <c r="AE223" s="329"/>
      <c r="AF223" s="363"/>
    </row>
    <row r="224" spans="2:32" ht="18" customHeight="1" x14ac:dyDescent="0.25">
      <c r="B224" s="329"/>
      <c r="C224" s="361"/>
      <c r="D224" s="329"/>
      <c r="E224" s="329"/>
      <c r="F224" s="329"/>
      <c r="G224" s="329"/>
      <c r="H224" s="329"/>
      <c r="I224" s="329"/>
      <c r="J224" s="329"/>
      <c r="K224" s="329"/>
      <c r="L224" s="329"/>
      <c r="M224" s="329"/>
      <c r="N224" s="329"/>
      <c r="O224" s="329"/>
      <c r="P224" s="329"/>
      <c r="Q224" s="329"/>
      <c r="R224" s="329"/>
      <c r="S224" s="329"/>
      <c r="T224" s="329"/>
      <c r="U224" s="329"/>
      <c r="V224" s="329"/>
      <c r="W224" s="329"/>
      <c r="X224" s="329"/>
      <c r="Y224" s="329"/>
      <c r="Z224" s="329"/>
      <c r="AA224" s="329"/>
      <c r="AB224" s="329"/>
      <c r="AC224" s="329"/>
      <c r="AD224" s="329"/>
      <c r="AE224" s="329"/>
      <c r="AF224" s="363"/>
    </row>
    <row r="225" spans="2:32" ht="18" customHeight="1" x14ac:dyDescent="0.25">
      <c r="B225" s="329"/>
      <c r="C225" s="361"/>
      <c r="D225" s="329"/>
      <c r="E225" s="329"/>
      <c r="F225" s="329"/>
      <c r="G225" s="329"/>
      <c r="H225" s="329"/>
      <c r="I225" s="329"/>
      <c r="J225" s="329"/>
      <c r="K225" s="329"/>
      <c r="L225" s="329"/>
      <c r="M225" s="329"/>
      <c r="N225" s="329"/>
      <c r="O225" s="329"/>
      <c r="P225" s="329"/>
      <c r="Q225" s="329"/>
      <c r="R225" s="329"/>
      <c r="S225" s="329"/>
      <c r="T225" s="329"/>
      <c r="U225" s="329"/>
      <c r="V225" s="329"/>
      <c r="W225" s="329"/>
      <c r="X225" s="329"/>
      <c r="Y225" s="329"/>
      <c r="Z225" s="329"/>
      <c r="AA225" s="329"/>
      <c r="AB225" s="329"/>
      <c r="AC225" s="329"/>
      <c r="AD225" s="329"/>
      <c r="AE225" s="329"/>
      <c r="AF225" s="363"/>
    </row>
    <row r="226" spans="2:32" ht="18" customHeight="1" x14ac:dyDescent="0.25">
      <c r="B226" s="329"/>
      <c r="C226" s="361"/>
      <c r="D226" s="329"/>
      <c r="E226" s="329"/>
      <c r="F226" s="329"/>
      <c r="G226" s="329"/>
      <c r="H226" s="329"/>
      <c r="I226" s="329"/>
      <c r="J226" s="329"/>
      <c r="K226" s="329"/>
      <c r="L226" s="329"/>
      <c r="M226" s="329"/>
      <c r="N226" s="329"/>
      <c r="O226" s="329"/>
      <c r="P226" s="329"/>
      <c r="Q226" s="329"/>
      <c r="R226" s="329"/>
      <c r="S226" s="329"/>
      <c r="T226" s="329"/>
      <c r="U226" s="329"/>
      <c r="V226" s="329"/>
      <c r="W226" s="329"/>
      <c r="X226" s="329"/>
      <c r="Y226" s="329"/>
      <c r="Z226" s="329"/>
      <c r="AA226" s="329"/>
      <c r="AB226" s="329"/>
      <c r="AC226" s="329"/>
      <c r="AD226" s="329"/>
      <c r="AE226" s="329"/>
      <c r="AF226" s="363"/>
    </row>
    <row r="227" spans="2:32" ht="18" customHeight="1" x14ac:dyDescent="0.25">
      <c r="B227" s="329"/>
      <c r="C227" s="361"/>
      <c r="D227" s="329"/>
      <c r="E227" s="329"/>
      <c r="F227" s="329"/>
      <c r="G227" s="329"/>
      <c r="H227" s="329"/>
      <c r="I227" s="329"/>
      <c r="J227" s="329"/>
      <c r="K227" s="329"/>
      <c r="L227" s="329"/>
      <c r="M227" s="329"/>
      <c r="N227" s="329"/>
      <c r="O227" s="329"/>
      <c r="P227" s="329"/>
      <c r="Q227" s="329"/>
      <c r="R227" s="329"/>
      <c r="S227" s="329"/>
      <c r="T227" s="329"/>
      <c r="U227" s="329"/>
      <c r="V227" s="329"/>
      <c r="W227" s="329"/>
      <c r="X227" s="329"/>
      <c r="Y227" s="329"/>
      <c r="Z227" s="329"/>
      <c r="AA227" s="329"/>
      <c r="AB227" s="329"/>
      <c r="AC227" s="329"/>
      <c r="AD227" s="329"/>
      <c r="AE227" s="329"/>
      <c r="AF227" s="363"/>
    </row>
    <row r="228" spans="2:32" ht="18" customHeight="1" x14ac:dyDescent="0.25">
      <c r="B228" s="329"/>
      <c r="C228" s="361"/>
      <c r="D228" s="329"/>
      <c r="E228" s="329"/>
      <c r="F228" s="329"/>
      <c r="G228" s="329"/>
      <c r="H228" s="329"/>
      <c r="I228" s="329"/>
      <c r="J228" s="329"/>
      <c r="K228" s="329"/>
      <c r="L228" s="329"/>
      <c r="M228" s="329"/>
      <c r="N228" s="329"/>
      <c r="O228" s="329"/>
      <c r="P228" s="329"/>
      <c r="Q228" s="329"/>
      <c r="R228" s="329"/>
      <c r="S228" s="329"/>
      <c r="T228" s="329"/>
      <c r="U228" s="329"/>
      <c r="V228" s="329"/>
      <c r="W228" s="329"/>
      <c r="X228" s="329"/>
      <c r="Y228" s="329"/>
      <c r="Z228" s="329"/>
      <c r="AA228" s="329"/>
      <c r="AB228" s="329"/>
      <c r="AC228" s="329"/>
      <c r="AD228" s="329"/>
      <c r="AE228" s="329"/>
      <c r="AF228" s="363"/>
    </row>
    <row r="229" spans="2:32" ht="18" customHeight="1" x14ac:dyDescent="0.25">
      <c r="B229" s="329"/>
      <c r="C229" s="361"/>
      <c r="D229" s="329"/>
      <c r="E229" s="329"/>
      <c r="F229" s="329"/>
      <c r="G229" s="329"/>
      <c r="H229" s="329"/>
      <c r="I229" s="329"/>
      <c r="J229" s="329"/>
      <c r="K229" s="329"/>
      <c r="L229" s="329"/>
      <c r="M229" s="329"/>
      <c r="N229" s="329"/>
      <c r="O229" s="329"/>
      <c r="P229" s="329"/>
      <c r="Q229" s="329"/>
      <c r="R229" s="329"/>
      <c r="S229" s="329"/>
      <c r="T229" s="329"/>
      <c r="U229" s="329"/>
      <c r="V229" s="329"/>
      <c r="W229" s="329"/>
      <c r="X229" s="329"/>
      <c r="Y229" s="329"/>
      <c r="Z229" s="329"/>
      <c r="AA229" s="329"/>
      <c r="AB229" s="329"/>
      <c r="AC229" s="329"/>
      <c r="AD229" s="329"/>
      <c r="AE229" s="329"/>
      <c r="AF229" s="363"/>
    </row>
    <row r="230" spans="2:32" ht="18" customHeight="1" x14ac:dyDescent="0.25">
      <c r="B230" s="329"/>
      <c r="C230" s="361"/>
      <c r="D230" s="329"/>
      <c r="E230" s="329"/>
      <c r="F230" s="329"/>
      <c r="G230" s="329"/>
      <c r="H230" s="329"/>
      <c r="I230" s="329"/>
      <c r="J230" s="329"/>
      <c r="K230" s="329"/>
      <c r="L230" s="329"/>
      <c r="M230" s="329"/>
      <c r="N230" s="329"/>
      <c r="O230" s="329"/>
      <c r="P230" s="329"/>
      <c r="Q230" s="329"/>
      <c r="R230" s="329"/>
      <c r="S230" s="329"/>
      <c r="T230" s="329"/>
      <c r="U230" s="329"/>
      <c r="V230" s="329"/>
      <c r="W230" s="329"/>
      <c r="X230" s="329"/>
      <c r="Y230" s="329"/>
      <c r="Z230" s="329"/>
      <c r="AA230" s="329"/>
      <c r="AB230" s="329"/>
      <c r="AC230" s="329"/>
      <c r="AD230" s="329"/>
      <c r="AE230" s="329"/>
      <c r="AF230" s="363"/>
    </row>
    <row r="231" spans="2:32" ht="18" customHeight="1" x14ac:dyDescent="0.25">
      <c r="B231" s="329"/>
      <c r="C231" s="361"/>
      <c r="D231" s="329"/>
      <c r="E231" s="329"/>
      <c r="F231" s="329"/>
      <c r="G231" s="329"/>
      <c r="H231" s="329"/>
      <c r="I231" s="329"/>
      <c r="J231" s="329"/>
      <c r="K231" s="329"/>
      <c r="L231" s="329"/>
      <c r="M231" s="329"/>
      <c r="N231" s="329"/>
      <c r="O231" s="329"/>
      <c r="P231" s="329"/>
      <c r="Q231" s="329"/>
      <c r="R231" s="329"/>
      <c r="S231" s="329"/>
      <c r="T231" s="329"/>
      <c r="U231" s="329"/>
      <c r="V231" s="329"/>
      <c r="W231" s="329"/>
      <c r="X231" s="329"/>
      <c r="Y231" s="329"/>
      <c r="Z231" s="329"/>
      <c r="AA231" s="329"/>
      <c r="AB231" s="329"/>
      <c r="AC231" s="329"/>
      <c r="AD231" s="329"/>
      <c r="AE231" s="329"/>
      <c r="AF231" s="363"/>
    </row>
    <row r="232" spans="2:32" ht="18" customHeight="1" x14ac:dyDescent="0.25">
      <c r="B232" s="329"/>
      <c r="C232" s="361"/>
      <c r="D232" s="329"/>
      <c r="E232" s="329"/>
      <c r="F232" s="329"/>
      <c r="G232" s="329"/>
      <c r="H232" s="329"/>
      <c r="I232" s="329"/>
      <c r="J232" s="329"/>
      <c r="K232" s="329"/>
      <c r="L232" s="329"/>
      <c r="M232" s="329"/>
      <c r="N232" s="329"/>
      <c r="O232" s="329"/>
      <c r="P232" s="329"/>
      <c r="Q232" s="329"/>
      <c r="R232" s="329"/>
      <c r="S232" s="329"/>
      <c r="T232" s="329"/>
      <c r="U232" s="329"/>
      <c r="V232" s="329"/>
      <c r="W232" s="329"/>
      <c r="X232" s="329"/>
      <c r="Y232" s="329"/>
      <c r="Z232" s="329"/>
      <c r="AA232" s="329"/>
      <c r="AB232" s="329"/>
      <c r="AC232" s="329"/>
      <c r="AD232" s="329"/>
      <c r="AE232" s="329"/>
      <c r="AF232" s="363"/>
    </row>
    <row r="233" spans="2:32" ht="18" customHeight="1" x14ac:dyDescent="0.25">
      <c r="B233" s="329"/>
      <c r="C233" s="361"/>
      <c r="D233" s="329"/>
      <c r="E233" s="329"/>
      <c r="F233" s="329"/>
      <c r="G233" s="329"/>
      <c r="H233" s="329"/>
      <c r="I233" s="329"/>
      <c r="J233" s="329"/>
      <c r="K233" s="329"/>
      <c r="L233" s="329"/>
      <c r="M233" s="329"/>
      <c r="N233" s="329"/>
      <c r="O233" s="329"/>
      <c r="P233" s="329"/>
      <c r="Q233" s="329"/>
      <c r="R233" s="329"/>
      <c r="S233" s="329"/>
      <c r="T233" s="329"/>
      <c r="U233" s="329"/>
      <c r="V233" s="329"/>
      <c r="W233" s="329"/>
      <c r="X233" s="329"/>
      <c r="Y233" s="329"/>
      <c r="Z233" s="329"/>
      <c r="AA233" s="329"/>
      <c r="AB233" s="329"/>
      <c r="AC233" s="329"/>
      <c r="AD233" s="329"/>
      <c r="AE233" s="329"/>
      <c r="AF233" s="363"/>
    </row>
    <row r="234" spans="2:32" ht="18" customHeight="1" x14ac:dyDescent="0.25">
      <c r="B234" s="329"/>
      <c r="C234" s="361"/>
      <c r="D234" s="329"/>
      <c r="E234" s="329"/>
      <c r="F234" s="329"/>
      <c r="G234" s="329"/>
      <c r="H234" s="329"/>
      <c r="I234" s="329"/>
      <c r="J234" s="329"/>
      <c r="K234" s="329"/>
      <c r="L234" s="329"/>
      <c r="M234" s="329"/>
      <c r="N234" s="329"/>
      <c r="O234" s="329"/>
      <c r="P234" s="329"/>
      <c r="Q234" s="329"/>
      <c r="R234" s="329"/>
      <c r="S234" s="329"/>
      <c r="T234" s="329"/>
      <c r="U234" s="329"/>
      <c r="V234" s="329"/>
      <c r="W234" s="329"/>
      <c r="X234" s="329"/>
      <c r="Y234" s="329"/>
      <c r="Z234" s="329"/>
      <c r="AA234" s="329"/>
      <c r="AB234" s="329"/>
      <c r="AC234" s="329"/>
      <c r="AD234" s="329"/>
      <c r="AE234" s="329"/>
      <c r="AF234" s="363"/>
    </row>
    <row r="235" spans="2:32" ht="18" customHeight="1" x14ac:dyDescent="0.25">
      <c r="B235" s="329"/>
      <c r="C235" s="361"/>
      <c r="D235" s="329"/>
      <c r="E235" s="329"/>
      <c r="F235" s="329"/>
      <c r="G235" s="329"/>
      <c r="H235" s="329"/>
      <c r="I235" s="329"/>
      <c r="J235" s="329"/>
      <c r="K235" s="329"/>
      <c r="L235" s="329"/>
      <c r="M235" s="329"/>
      <c r="N235" s="329"/>
      <c r="O235" s="329"/>
      <c r="P235" s="329"/>
      <c r="Q235" s="329"/>
      <c r="R235" s="329"/>
      <c r="S235" s="329"/>
      <c r="T235" s="329"/>
      <c r="U235" s="329"/>
      <c r="V235" s="329"/>
      <c r="W235" s="329"/>
      <c r="X235" s="329"/>
      <c r="Y235" s="329"/>
      <c r="Z235" s="329"/>
      <c r="AA235" s="329"/>
      <c r="AB235" s="329"/>
      <c r="AC235" s="329"/>
      <c r="AD235" s="329"/>
      <c r="AE235" s="329"/>
      <c r="AF235" s="363"/>
    </row>
    <row r="236" spans="2:32" ht="18" customHeight="1" x14ac:dyDescent="0.25">
      <c r="B236" s="329"/>
      <c r="C236" s="361"/>
      <c r="D236" s="329"/>
      <c r="E236" s="329"/>
      <c r="F236" s="329"/>
      <c r="G236" s="329"/>
      <c r="H236" s="329"/>
      <c r="I236" s="329"/>
      <c r="J236" s="329"/>
      <c r="K236" s="329"/>
      <c r="L236" s="329"/>
      <c r="M236" s="329"/>
      <c r="N236" s="329"/>
      <c r="O236" s="329"/>
      <c r="P236" s="329"/>
      <c r="Q236" s="329"/>
      <c r="R236" s="329"/>
      <c r="S236" s="329"/>
      <c r="T236" s="329"/>
      <c r="U236" s="329"/>
      <c r="V236" s="329"/>
      <c r="W236" s="329"/>
      <c r="X236" s="329"/>
      <c r="Y236" s="329"/>
      <c r="Z236" s="329"/>
      <c r="AA236" s="329"/>
      <c r="AB236" s="329"/>
      <c r="AC236" s="329"/>
      <c r="AD236" s="329"/>
      <c r="AE236" s="329"/>
      <c r="AF236" s="363"/>
    </row>
    <row r="237" spans="2:32" ht="18" customHeight="1" x14ac:dyDescent="0.25">
      <c r="B237" s="329"/>
      <c r="C237" s="361"/>
      <c r="D237" s="329"/>
      <c r="E237" s="329"/>
      <c r="F237" s="329"/>
      <c r="G237" s="329"/>
      <c r="H237" s="329"/>
      <c r="I237" s="329"/>
      <c r="J237" s="329"/>
      <c r="K237" s="329"/>
      <c r="L237" s="329"/>
      <c r="M237" s="329"/>
      <c r="N237" s="329"/>
      <c r="O237" s="329"/>
      <c r="P237" s="329"/>
      <c r="Q237" s="329"/>
      <c r="R237" s="329"/>
      <c r="S237" s="329"/>
      <c r="T237" s="329"/>
      <c r="U237" s="329"/>
      <c r="V237" s="329"/>
      <c r="W237" s="329"/>
      <c r="X237" s="329"/>
      <c r="Y237" s="329"/>
      <c r="Z237" s="329"/>
      <c r="AA237" s="329"/>
      <c r="AB237" s="329"/>
      <c r="AC237" s="329"/>
      <c r="AD237" s="329"/>
      <c r="AE237" s="329"/>
      <c r="AF237" s="363"/>
    </row>
    <row r="238" spans="2:32" ht="18" customHeight="1" x14ac:dyDescent="0.25">
      <c r="B238" s="329"/>
      <c r="C238" s="361"/>
      <c r="D238" s="329"/>
      <c r="E238" s="329"/>
      <c r="F238" s="329"/>
      <c r="G238" s="329"/>
      <c r="H238" s="329"/>
      <c r="I238" s="329"/>
      <c r="J238" s="329"/>
      <c r="K238" s="329"/>
      <c r="L238" s="329"/>
      <c r="M238" s="329"/>
      <c r="N238" s="329"/>
      <c r="O238" s="329"/>
      <c r="P238" s="329"/>
      <c r="Q238" s="329"/>
      <c r="R238" s="329"/>
      <c r="S238" s="329"/>
      <c r="T238" s="329"/>
      <c r="U238" s="329"/>
      <c r="V238" s="329"/>
      <c r="W238" s="329"/>
      <c r="X238" s="329"/>
      <c r="Y238" s="329"/>
      <c r="Z238" s="329"/>
      <c r="AA238" s="329"/>
      <c r="AB238" s="329"/>
      <c r="AC238" s="329"/>
      <c r="AD238" s="329"/>
      <c r="AE238" s="329"/>
      <c r="AF238" s="363"/>
    </row>
    <row r="239" spans="2:32" ht="18" customHeight="1" x14ac:dyDescent="0.25">
      <c r="B239" s="329"/>
      <c r="C239" s="361"/>
      <c r="D239" s="329"/>
      <c r="E239" s="329"/>
      <c r="F239" s="329"/>
      <c r="G239" s="329"/>
      <c r="H239" s="329"/>
      <c r="I239" s="329"/>
      <c r="J239" s="329"/>
      <c r="K239" s="329"/>
      <c r="L239" s="329"/>
      <c r="M239" s="329"/>
      <c r="N239" s="329"/>
      <c r="O239" s="329"/>
      <c r="P239" s="329"/>
      <c r="Q239" s="329"/>
      <c r="R239" s="329"/>
      <c r="S239" s="329"/>
      <c r="T239" s="329"/>
      <c r="U239" s="329"/>
      <c r="V239" s="329"/>
      <c r="W239" s="329"/>
      <c r="X239" s="329"/>
      <c r="Y239" s="329"/>
      <c r="Z239" s="329"/>
      <c r="AA239" s="329"/>
      <c r="AB239" s="329"/>
      <c r="AC239" s="329"/>
      <c r="AD239" s="329"/>
      <c r="AE239" s="329"/>
      <c r="AF239" s="363"/>
    </row>
    <row r="240" spans="2:32" ht="18" customHeight="1" x14ac:dyDescent="0.25">
      <c r="B240" s="329"/>
      <c r="C240" s="361"/>
      <c r="D240" s="329"/>
      <c r="E240" s="329"/>
      <c r="F240" s="329"/>
      <c r="G240" s="329"/>
      <c r="H240" s="329"/>
      <c r="I240" s="329"/>
      <c r="J240" s="329"/>
      <c r="K240" s="329"/>
      <c r="L240" s="329"/>
      <c r="M240" s="329"/>
      <c r="N240" s="329"/>
      <c r="O240" s="329"/>
      <c r="P240" s="329"/>
      <c r="Q240" s="329"/>
      <c r="R240" s="329"/>
      <c r="S240" s="329"/>
      <c r="T240" s="329"/>
      <c r="U240" s="329"/>
      <c r="V240" s="329"/>
      <c r="W240" s="329"/>
      <c r="X240" s="329"/>
      <c r="Y240" s="329"/>
      <c r="Z240" s="329"/>
      <c r="AA240" s="329"/>
      <c r="AB240" s="329"/>
      <c r="AC240" s="329"/>
      <c r="AD240" s="329"/>
      <c r="AE240" s="329"/>
      <c r="AF240" s="363"/>
    </row>
    <row r="241" spans="2:32" ht="18" customHeight="1" x14ac:dyDescent="0.25">
      <c r="B241" s="329"/>
      <c r="C241" s="361"/>
      <c r="D241" s="329"/>
      <c r="E241" s="329"/>
      <c r="F241" s="329"/>
      <c r="G241" s="329"/>
      <c r="H241" s="329"/>
      <c r="I241" s="329"/>
      <c r="J241" s="329"/>
      <c r="K241" s="329"/>
      <c r="L241" s="329"/>
      <c r="M241" s="329"/>
      <c r="N241" s="329"/>
      <c r="O241" s="329"/>
      <c r="P241" s="329"/>
      <c r="Q241" s="329"/>
      <c r="R241" s="329"/>
      <c r="S241" s="329"/>
      <c r="T241" s="329"/>
      <c r="U241" s="329"/>
      <c r="V241" s="329"/>
      <c r="W241" s="329"/>
      <c r="X241" s="329"/>
      <c r="Y241" s="329"/>
      <c r="Z241" s="329"/>
      <c r="AA241" s="329"/>
      <c r="AB241" s="329"/>
      <c r="AC241" s="329"/>
      <c r="AD241" s="329"/>
      <c r="AE241" s="329"/>
      <c r="AF241" s="363"/>
    </row>
    <row r="242" spans="2:32" ht="18" customHeight="1" x14ac:dyDescent="0.25">
      <c r="B242" s="329"/>
      <c r="C242" s="361"/>
      <c r="D242" s="329"/>
      <c r="E242" s="329"/>
      <c r="F242" s="329"/>
      <c r="G242" s="329"/>
      <c r="H242" s="329"/>
      <c r="I242" s="329"/>
      <c r="J242" s="329"/>
      <c r="K242" s="329"/>
      <c r="L242" s="329"/>
      <c r="M242" s="329"/>
      <c r="N242" s="329"/>
      <c r="O242" s="329"/>
      <c r="P242" s="329"/>
      <c r="Q242" s="329"/>
      <c r="R242" s="329"/>
      <c r="S242" s="329"/>
      <c r="T242" s="329"/>
      <c r="U242" s="329"/>
      <c r="V242" s="329"/>
      <c r="W242" s="329"/>
      <c r="X242" s="329"/>
      <c r="Y242" s="329"/>
      <c r="Z242" s="329"/>
      <c r="AA242" s="329"/>
      <c r="AB242" s="329"/>
      <c r="AC242" s="329"/>
      <c r="AD242" s="329"/>
      <c r="AE242" s="329"/>
      <c r="AF242" s="363"/>
    </row>
    <row r="243" spans="2:32" ht="18" customHeight="1" x14ac:dyDescent="0.25">
      <c r="B243" s="329"/>
      <c r="C243" s="361"/>
      <c r="D243" s="329"/>
      <c r="E243" s="329"/>
      <c r="F243" s="329"/>
      <c r="G243" s="329"/>
      <c r="H243" s="329"/>
      <c r="I243" s="329"/>
      <c r="J243" s="329"/>
      <c r="K243" s="329"/>
      <c r="L243" s="329"/>
      <c r="M243" s="329"/>
      <c r="N243" s="329"/>
      <c r="O243" s="329"/>
      <c r="P243" s="329"/>
      <c r="Q243" s="329"/>
      <c r="R243" s="329"/>
      <c r="S243" s="329"/>
      <c r="T243" s="329"/>
      <c r="U243" s="329"/>
      <c r="V243" s="329"/>
      <c r="W243" s="329"/>
      <c r="X243" s="329"/>
      <c r="Y243" s="329"/>
      <c r="Z243" s="329"/>
      <c r="AA243" s="329"/>
      <c r="AB243" s="329"/>
      <c r="AC243" s="329"/>
      <c r="AD243" s="329"/>
      <c r="AE243" s="329"/>
      <c r="AF243" s="363"/>
    </row>
    <row r="244" spans="2:32" ht="18" customHeight="1" x14ac:dyDescent="0.25">
      <c r="B244" s="329"/>
      <c r="C244" s="361"/>
      <c r="D244" s="329"/>
      <c r="E244" s="329"/>
      <c r="F244" s="329"/>
      <c r="G244" s="329"/>
      <c r="H244" s="329"/>
      <c r="I244" s="329"/>
      <c r="J244" s="329"/>
      <c r="K244" s="329"/>
      <c r="L244" s="329"/>
      <c r="M244" s="329"/>
      <c r="N244" s="329"/>
      <c r="O244" s="329"/>
      <c r="P244" s="329"/>
      <c r="Q244" s="329"/>
      <c r="R244" s="329"/>
      <c r="S244" s="329"/>
      <c r="T244" s="329"/>
      <c r="U244" s="329"/>
      <c r="V244" s="329"/>
      <c r="W244" s="329"/>
      <c r="X244" s="329"/>
      <c r="Y244" s="329"/>
      <c r="Z244" s="329"/>
      <c r="AA244" s="329"/>
      <c r="AB244" s="329"/>
      <c r="AC244" s="329"/>
      <c r="AD244" s="329"/>
      <c r="AE244" s="329"/>
      <c r="AF244" s="363"/>
    </row>
    <row r="245" spans="2:32" ht="18" customHeight="1" x14ac:dyDescent="0.25">
      <c r="B245" s="329"/>
      <c r="C245" s="361"/>
      <c r="D245" s="329"/>
      <c r="E245" s="329"/>
      <c r="F245" s="329"/>
      <c r="G245" s="329"/>
      <c r="H245" s="329"/>
      <c r="I245" s="329"/>
      <c r="J245" s="329"/>
      <c r="K245" s="329"/>
      <c r="L245" s="329"/>
      <c r="M245" s="329"/>
      <c r="N245" s="329"/>
      <c r="O245" s="329"/>
      <c r="P245" s="329"/>
      <c r="Q245" s="329"/>
      <c r="R245" s="329"/>
      <c r="S245" s="329"/>
      <c r="T245" s="329"/>
      <c r="U245" s="329"/>
      <c r="V245" s="329"/>
      <c r="W245" s="329"/>
      <c r="X245" s="329"/>
      <c r="Y245" s="329"/>
      <c r="Z245" s="329"/>
      <c r="AA245" s="329"/>
      <c r="AB245" s="329"/>
      <c r="AC245" s="329"/>
      <c r="AD245" s="329"/>
      <c r="AE245" s="329"/>
      <c r="AF245" s="363"/>
    </row>
    <row r="246" spans="2:32" ht="18" customHeight="1" x14ac:dyDescent="0.25">
      <c r="B246" s="329"/>
      <c r="C246" s="361"/>
      <c r="D246" s="329"/>
      <c r="E246" s="329"/>
      <c r="F246" s="329"/>
      <c r="G246" s="329"/>
      <c r="H246" s="329"/>
      <c r="I246" s="329"/>
      <c r="J246" s="329"/>
      <c r="K246" s="329"/>
      <c r="L246" s="329"/>
      <c r="M246" s="329"/>
      <c r="N246" s="329"/>
      <c r="O246" s="329"/>
      <c r="P246" s="329"/>
      <c r="Q246" s="329"/>
      <c r="R246" s="329"/>
      <c r="S246" s="329"/>
      <c r="T246" s="329"/>
      <c r="U246" s="329"/>
      <c r="V246" s="329"/>
      <c r="W246" s="329"/>
      <c r="X246" s="329"/>
      <c r="Y246" s="329"/>
      <c r="Z246" s="329"/>
      <c r="AA246" s="329"/>
      <c r="AB246" s="329"/>
      <c r="AC246" s="329"/>
      <c r="AD246" s="329"/>
      <c r="AE246" s="329"/>
      <c r="AF246" s="363"/>
    </row>
    <row r="247" spans="2:32" ht="18" customHeight="1" x14ac:dyDescent="0.25">
      <c r="B247" s="329"/>
      <c r="C247" s="361"/>
      <c r="D247" s="329"/>
      <c r="E247" s="329"/>
      <c r="F247" s="329"/>
      <c r="G247" s="329"/>
      <c r="H247" s="329"/>
      <c r="I247" s="329"/>
      <c r="J247" s="329"/>
      <c r="K247" s="329"/>
      <c r="L247" s="329"/>
      <c r="M247" s="329"/>
      <c r="N247" s="329"/>
      <c r="O247" s="329"/>
      <c r="P247" s="329"/>
      <c r="Q247" s="329"/>
      <c r="R247" s="329"/>
      <c r="S247" s="329"/>
      <c r="T247" s="329"/>
      <c r="U247" s="329"/>
      <c r="V247" s="329"/>
      <c r="W247" s="329"/>
      <c r="X247" s="329"/>
      <c r="Y247" s="329"/>
      <c r="Z247" s="329"/>
      <c r="AA247" s="329"/>
      <c r="AB247" s="329"/>
      <c r="AC247" s="329"/>
      <c r="AD247" s="329"/>
      <c r="AE247" s="329"/>
      <c r="AF247" s="363"/>
    </row>
    <row r="248" spans="2:32" ht="18" customHeight="1" x14ac:dyDescent="0.25">
      <c r="B248" s="329"/>
      <c r="C248" s="361"/>
      <c r="D248" s="329"/>
      <c r="E248" s="329"/>
      <c r="F248" s="329"/>
      <c r="G248" s="329"/>
      <c r="H248" s="329"/>
      <c r="I248" s="329"/>
      <c r="J248" s="329"/>
      <c r="K248" s="329"/>
      <c r="L248" s="329"/>
      <c r="M248" s="329"/>
      <c r="N248" s="329"/>
      <c r="O248" s="329"/>
      <c r="P248" s="329"/>
      <c r="Q248" s="329"/>
      <c r="R248" s="329"/>
      <c r="S248" s="329"/>
      <c r="T248" s="329"/>
      <c r="U248" s="329"/>
      <c r="V248" s="329"/>
      <c r="W248" s="329"/>
      <c r="X248" s="329"/>
      <c r="Y248" s="329"/>
      <c r="Z248" s="329"/>
      <c r="AA248" s="329"/>
      <c r="AB248" s="329"/>
      <c r="AC248" s="329"/>
      <c r="AD248" s="329"/>
      <c r="AE248" s="329"/>
      <c r="AF248" s="363"/>
    </row>
    <row r="249" spans="2:32" ht="18" customHeight="1" x14ac:dyDescent="0.25">
      <c r="B249" s="329"/>
      <c r="C249" s="361"/>
      <c r="D249" s="329"/>
      <c r="E249" s="329"/>
      <c r="F249" s="329"/>
      <c r="G249" s="329"/>
      <c r="H249" s="329"/>
      <c r="I249" s="329"/>
      <c r="J249" s="329"/>
      <c r="K249" s="329"/>
      <c r="L249" s="329"/>
      <c r="M249" s="329"/>
      <c r="N249" s="329"/>
      <c r="O249" s="329"/>
      <c r="P249" s="329"/>
      <c r="Q249" s="329"/>
      <c r="R249" s="329"/>
      <c r="S249" s="329"/>
      <c r="T249" s="329"/>
      <c r="U249" s="329"/>
      <c r="V249" s="329"/>
      <c r="W249" s="329"/>
      <c r="X249" s="329"/>
      <c r="Y249" s="329"/>
      <c r="Z249" s="329"/>
      <c r="AA249" s="329"/>
      <c r="AB249" s="329"/>
      <c r="AC249" s="329"/>
      <c r="AD249" s="329"/>
      <c r="AE249" s="329"/>
      <c r="AF249" s="363"/>
    </row>
    <row r="250" spans="2:32" ht="18" customHeight="1" x14ac:dyDescent="0.25">
      <c r="B250" s="329"/>
      <c r="C250" s="361"/>
      <c r="D250" s="329"/>
      <c r="E250" s="329"/>
      <c r="F250" s="329"/>
      <c r="G250" s="329"/>
      <c r="H250" s="329"/>
      <c r="I250" s="329"/>
      <c r="J250" s="329"/>
      <c r="K250" s="329"/>
      <c r="L250" s="329"/>
      <c r="M250" s="329"/>
      <c r="N250" s="329"/>
      <c r="O250" s="329"/>
      <c r="P250" s="329"/>
      <c r="Q250" s="329"/>
      <c r="R250" s="329"/>
      <c r="S250" s="329"/>
      <c r="T250" s="329"/>
      <c r="U250" s="329"/>
      <c r="V250" s="329"/>
      <c r="W250" s="329"/>
      <c r="X250" s="329"/>
      <c r="Y250" s="329"/>
      <c r="Z250" s="329"/>
      <c r="AA250" s="329"/>
      <c r="AB250" s="329"/>
      <c r="AC250" s="329"/>
      <c r="AD250" s="329"/>
      <c r="AE250" s="329"/>
      <c r="AF250" s="363"/>
    </row>
    <row r="251" spans="2:32" ht="18" customHeight="1" x14ac:dyDescent="0.25">
      <c r="B251" s="329"/>
      <c r="C251" s="361"/>
      <c r="D251" s="329"/>
      <c r="E251" s="329"/>
      <c r="F251" s="329"/>
      <c r="G251" s="329"/>
      <c r="H251" s="329"/>
      <c r="I251" s="329"/>
      <c r="J251" s="329"/>
      <c r="K251" s="329"/>
      <c r="L251" s="329"/>
      <c r="M251" s="329"/>
      <c r="N251" s="329"/>
      <c r="O251" s="329"/>
      <c r="P251" s="329"/>
      <c r="Q251" s="329"/>
      <c r="R251" s="329"/>
      <c r="S251" s="329"/>
      <c r="T251" s="329"/>
      <c r="U251" s="329"/>
      <c r="V251" s="329"/>
      <c r="W251" s="329"/>
      <c r="X251" s="329"/>
      <c r="Y251" s="329"/>
      <c r="Z251" s="329"/>
      <c r="AA251" s="329"/>
      <c r="AB251" s="329"/>
      <c r="AC251" s="329"/>
      <c r="AD251" s="329"/>
      <c r="AE251" s="329"/>
      <c r="AF251" s="363"/>
    </row>
    <row r="252" spans="2:32" ht="18" customHeight="1" x14ac:dyDescent="0.25">
      <c r="B252" s="329"/>
      <c r="C252" s="361"/>
      <c r="D252" s="329"/>
      <c r="E252" s="329"/>
      <c r="F252" s="329"/>
      <c r="G252" s="329"/>
      <c r="H252" s="329"/>
      <c r="I252" s="329"/>
      <c r="J252" s="329"/>
      <c r="K252" s="329"/>
      <c r="L252" s="329"/>
      <c r="M252" s="329"/>
      <c r="N252" s="329"/>
      <c r="O252" s="329"/>
      <c r="P252" s="329"/>
      <c r="Q252" s="329"/>
      <c r="R252" s="329"/>
      <c r="S252" s="329"/>
      <c r="T252" s="329"/>
      <c r="U252" s="329"/>
      <c r="V252" s="329"/>
      <c r="W252" s="329"/>
      <c r="X252" s="329"/>
      <c r="Y252" s="329"/>
      <c r="Z252" s="329"/>
      <c r="AA252" s="329"/>
      <c r="AB252" s="329"/>
      <c r="AC252" s="329"/>
      <c r="AD252" s="329"/>
      <c r="AE252" s="329"/>
      <c r="AF252" s="363"/>
    </row>
    <row r="253" spans="2:32" ht="18" customHeight="1" x14ac:dyDescent="0.25">
      <c r="B253" s="329"/>
      <c r="C253" s="361"/>
      <c r="D253" s="329"/>
      <c r="E253" s="329"/>
      <c r="F253" s="329"/>
      <c r="G253" s="329"/>
      <c r="H253" s="329"/>
      <c r="I253" s="329"/>
      <c r="J253" s="329"/>
      <c r="K253" s="329"/>
      <c r="L253" s="329"/>
      <c r="M253" s="329"/>
      <c r="N253" s="329"/>
      <c r="O253" s="329"/>
      <c r="P253" s="329"/>
      <c r="Q253" s="329"/>
      <c r="R253" s="329"/>
      <c r="S253" s="329"/>
      <c r="T253" s="329"/>
      <c r="U253" s="329"/>
      <c r="V253" s="329"/>
      <c r="W253" s="329"/>
      <c r="X253" s="329"/>
      <c r="Y253" s="329"/>
      <c r="Z253" s="329"/>
      <c r="AA253" s="329"/>
      <c r="AB253" s="329"/>
      <c r="AC253" s="329"/>
      <c r="AD253" s="329"/>
      <c r="AE253" s="329"/>
      <c r="AF253" s="363"/>
    </row>
    <row r="254" spans="2:32" ht="18" customHeight="1" x14ac:dyDescent="0.25">
      <c r="B254" s="329"/>
      <c r="C254" s="361"/>
      <c r="D254" s="329"/>
      <c r="E254" s="329"/>
      <c r="F254" s="329"/>
      <c r="G254" s="329"/>
      <c r="H254" s="329"/>
      <c r="I254" s="329"/>
      <c r="J254" s="329"/>
      <c r="K254" s="329"/>
      <c r="L254" s="329"/>
      <c r="M254" s="329"/>
      <c r="N254" s="329"/>
      <c r="O254" s="329"/>
      <c r="P254" s="329"/>
      <c r="Q254" s="329"/>
      <c r="R254" s="329"/>
      <c r="S254" s="329"/>
      <c r="T254" s="329"/>
      <c r="U254" s="329"/>
      <c r="V254" s="329"/>
      <c r="W254" s="329"/>
      <c r="X254" s="329"/>
      <c r="Y254" s="329"/>
      <c r="Z254" s="329"/>
      <c r="AA254" s="329"/>
      <c r="AB254" s="329"/>
      <c r="AC254" s="329"/>
      <c r="AD254" s="329"/>
      <c r="AE254" s="329"/>
      <c r="AF254" s="363"/>
    </row>
    <row r="255" spans="2:32" ht="18" customHeight="1" x14ac:dyDescent="0.25">
      <c r="B255" s="329"/>
      <c r="C255" s="361"/>
      <c r="D255" s="329"/>
      <c r="E255" s="329"/>
      <c r="F255" s="329"/>
      <c r="G255" s="329"/>
      <c r="H255" s="329"/>
      <c r="I255" s="329"/>
      <c r="J255" s="329"/>
      <c r="K255" s="329"/>
      <c r="L255" s="329"/>
      <c r="M255" s="329"/>
      <c r="N255" s="329"/>
      <c r="O255" s="329"/>
      <c r="P255" s="329"/>
      <c r="Q255" s="329"/>
      <c r="R255" s="329"/>
      <c r="S255" s="329"/>
      <c r="T255" s="329"/>
      <c r="U255" s="329"/>
      <c r="V255" s="329"/>
      <c r="W255" s="329"/>
      <c r="X255" s="329"/>
      <c r="Y255" s="329"/>
      <c r="Z255" s="329"/>
      <c r="AA255" s="329"/>
      <c r="AB255" s="329"/>
      <c r="AC255" s="329"/>
      <c r="AD255" s="329"/>
      <c r="AE255" s="329"/>
      <c r="AF255" s="363"/>
    </row>
    <row r="256" spans="2:32" ht="18" customHeight="1" x14ac:dyDescent="0.25">
      <c r="B256" s="329"/>
      <c r="C256" s="361"/>
      <c r="D256" s="329"/>
      <c r="E256" s="329"/>
      <c r="F256" s="329"/>
      <c r="G256" s="329"/>
      <c r="H256" s="329"/>
      <c r="I256" s="329"/>
      <c r="J256" s="329"/>
      <c r="K256" s="329"/>
      <c r="L256" s="329"/>
      <c r="M256" s="329"/>
      <c r="N256" s="329"/>
      <c r="O256" s="329"/>
      <c r="P256" s="329"/>
      <c r="Q256" s="329"/>
      <c r="R256" s="329"/>
      <c r="S256" s="329"/>
      <c r="T256" s="329"/>
      <c r="U256" s="329"/>
      <c r="V256" s="329"/>
      <c r="W256" s="329"/>
      <c r="X256" s="329"/>
      <c r="Y256" s="329"/>
      <c r="Z256" s="329"/>
      <c r="AA256" s="329"/>
      <c r="AB256" s="329"/>
      <c r="AC256" s="329"/>
      <c r="AD256" s="329"/>
      <c r="AE256" s="329"/>
      <c r="AF256" s="363"/>
    </row>
    <row r="257" spans="2:32" ht="18" customHeight="1" x14ac:dyDescent="0.25">
      <c r="B257" s="329"/>
      <c r="C257" s="361"/>
      <c r="D257" s="329"/>
      <c r="E257" s="329"/>
      <c r="F257" s="329"/>
      <c r="G257" s="329"/>
      <c r="H257" s="329"/>
      <c r="I257" s="329"/>
      <c r="J257" s="329"/>
      <c r="K257" s="329"/>
      <c r="L257" s="329"/>
      <c r="M257" s="329"/>
      <c r="N257" s="329"/>
      <c r="O257" s="329"/>
      <c r="P257" s="329"/>
      <c r="Q257" s="329"/>
      <c r="R257" s="329"/>
      <c r="S257" s="329"/>
      <c r="T257" s="329"/>
      <c r="U257" s="329"/>
      <c r="V257" s="329"/>
      <c r="W257" s="329"/>
      <c r="X257" s="329"/>
      <c r="Y257" s="329"/>
      <c r="Z257" s="329"/>
      <c r="AA257" s="329"/>
      <c r="AB257" s="329"/>
      <c r="AC257" s="329"/>
      <c r="AD257" s="329"/>
      <c r="AE257" s="329"/>
      <c r="AF257" s="363"/>
    </row>
    <row r="258" spans="2:32" ht="18" customHeight="1" x14ac:dyDescent="0.25">
      <c r="B258" s="329"/>
      <c r="C258" s="361"/>
      <c r="D258" s="329"/>
      <c r="E258" s="329"/>
      <c r="F258" s="329"/>
      <c r="G258" s="329"/>
      <c r="H258" s="329"/>
      <c r="I258" s="329"/>
      <c r="J258" s="329"/>
      <c r="K258" s="329"/>
      <c r="L258" s="329"/>
      <c r="M258" s="329"/>
      <c r="N258" s="329"/>
      <c r="O258" s="329"/>
      <c r="P258" s="329"/>
      <c r="Q258" s="329"/>
      <c r="R258" s="329"/>
      <c r="S258" s="329"/>
      <c r="T258" s="329"/>
      <c r="U258" s="329"/>
      <c r="V258" s="329"/>
      <c r="W258" s="329"/>
      <c r="X258" s="329"/>
      <c r="Y258" s="329"/>
      <c r="Z258" s="329"/>
      <c r="AA258" s="329"/>
      <c r="AB258" s="329"/>
      <c r="AC258" s="329"/>
      <c r="AD258" s="329"/>
      <c r="AE258" s="329"/>
      <c r="AF258" s="363"/>
    </row>
    <row r="259" spans="2:32" ht="18" customHeight="1" x14ac:dyDescent="0.25">
      <c r="B259" s="329"/>
      <c r="C259" s="361"/>
      <c r="D259" s="329"/>
      <c r="E259" s="329"/>
      <c r="F259" s="329"/>
      <c r="G259" s="329"/>
      <c r="H259" s="329"/>
      <c r="I259" s="329"/>
      <c r="J259" s="329"/>
      <c r="K259" s="329"/>
      <c r="L259" s="329"/>
      <c r="M259" s="329"/>
      <c r="N259" s="329"/>
      <c r="O259" s="329"/>
      <c r="P259" s="329"/>
      <c r="Q259" s="329"/>
      <c r="R259" s="329"/>
      <c r="S259" s="329"/>
      <c r="T259" s="329"/>
      <c r="U259" s="329"/>
      <c r="V259" s="329"/>
      <c r="W259" s="329"/>
      <c r="X259" s="329"/>
      <c r="Y259" s="329"/>
      <c r="Z259" s="329"/>
      <c r="AA259" s="329"/>
      <c r="AB259" s="329"/>
      <c r="AC259" s="329"/>
      <c r="AD259" s="329"/>
      <c r="AE259" s="329"/>
      <c r="AF259" s="363"/>
    </row>
    <row r="260" spans="2:32" ht="18" customHeight="1" x14ac:dyDescent="0.25">
      <c r="B260" s="329"/>
      <c r="C260" s="361"/>
      <c r="D260" s="329"/>
      <c r="E260" s="329"/>
      <c r="F260" s="329"/>
      <c r="G260" s="329"/>
      <c r="H260" s="329"/>
      <c r="I260" s="329"/>
      <c r="J260" s="329"/>
      <c r="K260" s="329"/>
      <c r="L260" s="329"/>
      <c r="M260" s="329"/>
      <c r="N260" s="329"/>
      <c r="O260" s="329"/>
      <c r="P260" s="329"/>
      <c r="Q260" s="329"/>
      <c r="R260" s="329"/>
      <c r="S260" s="329"/>
      <c r="T260" s="329"/>
      <c r="U260" s="329"/>
      <c r="V260" s="329"/>
      <c r="W260" s="329"/>
      <c r="X260" s="329"/>
      <c r="Y260" s="329"/>
      <c r="Z260" s="329"/>
      <c r="AA260" s="329"/>
      <c r="AB260" s="329"/>
      <c r="AC260" s="329"/>
      <c r="AD260" s="329"/>
      <c r="AE260" s="329"/>
      <c r="AF260" s="363"/>
    </row>
    <row r="261" spans="2:32" ht="18" customHeight="1" x14ac:dyDescent="0.25">
      <c r="B261" s="329"/>
      <c r="C261" s="361"/>
      <c r="D261" s="329"/>
      <c r="E261" s="329"/>
      <c r="F261" s="329"/>
      <c r="G261" s="329"/>
      <c r="H261" s="329"/>
      <c r="I261" s="329"/>
      <c r="J261" s="329"/>
      <c r="K261" s="329"/>
      <c r="L261" s="329"/>
      <c r="M261" s="329"/>
      <c r="N261" s="329"/>
      <c r="O261" s="329"/>
      <c r="P261" s="329"/>
      <c r="Q261" s="329"/>
      <c r="R261" s="329"/>
      <c r="S261" s="329"/>
      <c r="T261" s="329"/>
      <c r="U261" s="329"/>
      <c r="V261" s="329"/>
      <c r="W261" s="329"/>
      <c r="X261" s="329"/>
      <c r="Y261" s="329"/>
      <c r="Z261" s="329"/>
      <c r="AA261" s="329"/>
      <c r="AB261" s="329"/>
      <c r="AC261" s="329"/>
      <c r="AD261" s="329"/>
      <c r="AE261" s="329"/>
      <c r="AF261" s="363"/>
    </row>
    <row r="262" spans="2:32" ht="18" customHeight="1" x14ac:dyDescent="0.25">
      <c r="B262" s="329"/>
      <c r="C262" s="361"/>
      <c r="D262" s="329"/>
      <c r="E262" s="329"/>
      <c r="F262" s="329"/>
      <c r="G262" s="329"/>
      <c r="H262" s="329"/>
      <c r="I262" s="329"/>
      <c r="J262" s="329"/>
      <c r="K262" s="329"/>
      <c r="L262" s="329"/>
      <c r="M262" s="329"/>
      <c r="N262" s="329"/>
      <c r="O262" s="329"/>
      <c r="P262" s="329"/>
      <c r="Q262" s="329"/>
      <c r="R262" s="329"/>
      <c r="S262" s="329"/>
      <c r="T262" s="329"/>
      <c r="U262" s="329"/>
      <c r="V262" s="329"/>
      <c r="W262" s="329"/>
      <c r="X262" s="329"/>
      <c r="Y262" s="329"/>
      <c r="Z262" s="329"/>
      <c r="AA262" s="329"/>
      <c r="AB262" s="329"/>
      <c r="AC262" s="329"/>
      <c r="AD262" s="329"/>
      <c r="AE262" s="329"/>
      <c r="AF262" s="363"/>
    </row>
    <row r="263" spans="2:32" ht="18" customHeight="1" x14ac:dyDescent="0.25">
      <c r="B263" s="329"/>
      <c r="C263" s="361"/>
      <c r="D263" s="329"/>
      <c r="E263" s="329"/>
      <c r="F263" s="329"/>
      <c r="G263" s="329"/>
      <c r="H263" s="329"/>
      <c r="I263" s="329"/>
      <c r="J263" s="329"/>
      <c r="K263" s="329"/>
      <c r="L263" s="329"/>
      <c r="M263" s="329"/>
      <c r="N263" s="329"/>
      <c r="O263" s="329"/>
      <c r="P263" s="329"/>
      <c r="Q263" s="329"/>
      <c r="R263" s="329"/>
      <c r="S263" s="329"/>
      <c r="T263" s="329"/>
      <c r="U263" s="329"/>
      <c r="V263" s="329"/>
      <c r="W263" s="329"/>
      <c r="X263" s="329"/>
      <c r="Y263" s="329"/>
      <c r="Z263" s="329"/>
      <c r="AA263" s="329"/>
      <c r="AB263" s="329"/>
      <c r="AC263" s="329"/>
      <c r="AD263" s="329"/>
      <c r="AE263" s="329"/>
      <c r="AF263" s="363"/>
    </row>
    <row r="264" spans="2:32" ht="18" customHeight="1" x14ac:dyDescent="0.25">
      <c r="B264" s="329"/>
      <c r="C264" s="361"/>
      <c r="D264" s="329"/>
      <c r="E264" s="329"/>
      <c r="F264" s="329"/>
      <c r="G264" s="329"/>
      <c r="H264" s="329"/>
      <c r="I264" s="329"/>
      <c r="J264" s="329"/>
      <c r="K264" s="329"/>
      <c r="L264" s="329"/>
      <c r="M264" s="329"/>
      <c r="N264" s="329"/>
      <c r="O264" s="329"/>
      <c r="P264" s="329"/>
      <c r="Q264" s="329"/>
      <c r="R264" s="329"/>
      <c r="S264" s="329"/>
      <c r="T264" s="329"/>
      <c r="U264" s="329"/>
      <c r="V264" s="329"/>
      <c r="W264" s="329"/>
      <c r="X264" s="329"/>
      <c r="Y264" s="329"/>
      <c r="Z264" s="329"/>
      <c r="AA264" s="329"/>
      <c r="AB264" s="329"/>
      <c r="AC264" s="329"/>
      <c r="AD264" s="329"/>
      <c r="AE264" s="329"/>
      <c r="AF264" s="363"/>
    </row>
    <row r="265" spans="2:32" ht="18" customHeight="1" x14ac:dyDescent="0.25">
      <c r="B265" s="329"/>
      <c r="C265" s="361"/>
      <c r="D265" s="329"/>
      <c r="E265" s="329"/>
      <c r="F265" s="329"/>
      <c r="G265" s="329"/>
      <c r="H265" s="329"/>
      <c r="I265" s="329"/>
      <c r="J265" s="329"/>
      <c r="K265" s="329"/>
      <c r="L265" s="329"/>
      <c r="M265" s="329"/>
      <c r="N265" s="329"/>
      <c r="O265" s="329"/>
      <c r="P265" s="329"/>
      <c r="Q265" s="329"/>
      <c r="R265" s="329"/>
      <c r="S265" s="329"/>
      <c r="T265" s="329"/>
      <c r="U265" s="329"/>
      <c r="V265" s="329"/>
      <c r="W265" s="329"/>
      <c r="X265" s="329"/>
      <c r="Y265" s="329"/>
      <c r="Z265" s="329"/>
      <c r="AA265" s="329"/>
      <c r="AB265" s="329"/>
      <c r="AC265" s="329"/>
      <c r="AD265" s="329"/>
      <c r="AE265" s="329"/>
      <c r="AF265" s="363"/>
    </row>
    <row r="266" spans="2:32" ht="18" customHeight="1" x14ac:dyDescent="0.25">
      <c r="B266" s="329"/>
      <c r="C266" s="361"/>
      <c r="D266" s="329"/>
      <c r="E266" s="329"/>
      <c r="F266" s="329"/>
      <c r="G266" s="329"/>
      <c r="H266" s="329"/>
      <c r="I266" s="329"/>
      <c r="J266" s="329"/>
      <c r="K266" s="329"/>
      <c r="L266" s="329"/>
      <c r="M266" s="329"/>
      <c r="N266" s="329"/>
      <c r="O266" s="329"/>
      <c r="P266" s="329"/>
      <c r="Q266" s="329"/>
      <c r="R266" s="329"/>
      <c r="S266" s="329"/>
      <c r="T266" s="329"/>
      <c r="U266" s="329"/>
      <c r="V266" s="329"/>
      <c r="W266" s="329"/>
      <c r="X266" s="329"/>
      <c r="Y266" s="329"/>
      <c r="Z266" s="329"/>
      <c r="AA266" s="329"/>
      <c r="AB266" s="329"/>
      <c r="AC266" s="329"/>
      <c r="AD266" s="329"/>
      <c r="AE266" s="329"/>
      <c r="AF266" s="363"/>
    </row>
    <row r="267" spans="2:32" ht="18" customHeight="1" x14ac:dyDescent="0.25">
      <c r="B267" s="329"/>
      <c r="C267" s="361"/>
      <c r="D267" s="329"/>
      <c r="E267" s="329"/>
      <c r="F267" s="329"/>
      <c r="G267" s="329"/>
      <c r="H267" s="329"/>
      <c r="I267" s="329"/>
      <c r="J267" s="329"/>
      <c r="K267" s="329"/>
      <c r="L267" s="329"/>
      <c r="M267" s="329"/>
      <c r="N267" s="329"/>
      <c r="O267" s="329"/>
      <c r="P267" s="329"/>
      <c r="Q267" s="329"/>
      <c r="R267" s="329"/>
      <c r="S267" s="329"/>
      <c r="T267" s="329"/>
      <c r="U267" s="329"/>
      <c r="V267" s="329"/>
      <c r="W267" s="329"/>
      <c r="X267" s="329"/>
      <c r="Y267" s="329"/>
      <c r="Z267" s="329"/>
      <c r="AA267" s="329"/>
      <c r="AB267" s="329"/>
      <c r="AC267" s="329"/>
      <c r="AD267" s="329"/>
      <c r="AE267" s="329"/>
      <c r="AF267" s="363"/>
    </row>
    <row r="268" spans="2:32" ht="18" customHeight="1" x14ac:dyDescent="0.25">
      <c r="B268" s="329"/>
      <c r="C268" s="361"/>
      <c r="D268" s="329"/>
      <c r="E268" s="329"/>
      <c r="F268" s="329"/>
      <c r="G268" s="329"/>
      <c r="H268" s="329"/>
      <c r="I268" s="329"/>
      <c r="J268" s="329"/>
      <c r="K268" s="329"/>
      <c r="L268" s="329"/>
      <c r="M268" s="329"/>
      <c r="N268" s="329"/>
      <c r="O268" s="329"/>
      <c r="P268" s="329"/>
      <c r="Q268" s="329"/>
      <c r="R268" s="329"/>
      <c r="S268" s="329"/>
      <c r="T268" s="329"/>
      <c r="U268" s="329"/>
      <c r="V268" s="329"/>
      <c r="W268" s="329"/>
      <c r="X268" s="329"/>
      <c r="Y268" s="329"/>
      <c r="Z268" s="329"/>
      <c r="AA268" s="329"/>
      <c r="AB268" s="329"/>
      <c r="AC268" s="329"/>
      <c r="AD268" s="329"/>
      <c r="AE268" s="329"/>
      <c r="AF268" s="363"/>
    </row>
    <row r="269" spans="2:32" ht="18" customHeight="1" x14ac:dyDescent="0.25">
      <c r="B269" s="329"/>
      <c r="C269" s="361"/>
      <c r="D269" s="329"/>
      <c r="E269" s="329"/>
      <c r="F269" s="329"/>
      <c r="G269" s="329"/>
      <c r="H269" s="329"/>
      <c r="I269" s="329"/>
      <c r="J269" s="329"/>
      <c r="K269" s="329"/>
      <c r="L269" s="329"/>
      <c r="M269" s="329"/>
      <c r="N269" s="329"/>
      <c r="O269" s="329"/>
      <c r="P269" s="329"/>
      <c r="Q269" s="329"/>
      <c r="R269" s="329"/>
      <c r="S269" s="329"/>
      <c r="T269" s="329"/>
      <c r="U269" s="329"/>
      <c r="V269" s="329"/>
      <c r="W269" s="329"/>
      <c r="X269" s="329"/>
      <c r="Y269" s="329"/>
      <c r="Z269" s="329"/>
      <c r="AA269" s="329"/>
      <c r="AB269" s="329"/>
      <c r="AC269" s="329"/>
      <c r="AD269" s="329"/>
      <c r="AE269" s="329"/>
      <c r="AF269" s="363"/>
    </row>
    <row r="270" spans="2:32" ht="18" customHeight="1" x14ac:dyDescent="0.25">
      <c r="B270" s="329"/>
      <c r="C270" s="361"/>
      <c r="D270" s="329"/>
      <c r="E270" s="329"/>
      <c r="F270" s="329"/>
      <c r="G270" s="329"/>
      <c r="H270" s="329"/>
      <c r="I270" s="329"/>
      <c r="J270" s="329"/>
      <c r="K270" s="329"/>
      <c r="L270" s="329"/>
      <c r="M270" s="329"/>
      <c r="N270" s="329"/>
      <c r="O270" s="329"/>
      <c r="P270" s="329"/>
      <c r="Q270" s="329"/>
      <c r="R270" s="329"/>
      <c r="S270" s="329"/>
      <c r="T270" s="329"/>
      <c r="U270" s="329"/>
      <c r="V270" s="329"/>
      <c r="W270" s="329"/>
      <c r="X270" s="329"/>
      <c r="Y270" s="329"/>
      <c r="Z270" s="329"/>
      <c r="AA270" s="329"/>
      <c r="AB270" s="329"/>
      <c r="AC270" s="329"/>
      <c r="AD270" s="329"/>
      <c r="AE270" s="329"/>
      <c r="AF270" s="363"/>
    </row>
    <row r="271" spans="2:32" ht="18" customHeight="1" x14ac:dyDescent="0.25">
      <c r="B271" s="329"/>
      <c r="C271" s="361"/>
      <c r="D271" s="329"/>
      <c r="E271" s="329"/>
      <c r="F271" s="329"/>
      <c r="G271" s="329"/>
      <c r="H271" s="329"/>
      <c r="I271" s="329"/>
      <c r="J271" s="329"/>
      <c r="K271" s="329"/>
      <c r="L271" s="329"/>
      <c r="M271" s="329"/>
      <c r="N271" s="329"/>
      <c r="O271" s="329"/>
      <c r="P271" s="329"/>
      <c r="Q271" s="329"/>
      <c r="R271" s="329"/>
      <c r="S271" s="329"/>
      <c r="T271" s="329"/>
      <c r="U271" s="329"/>
      <c r="V271" s="329"/>
      <c r="W271" s="329"/>
      <c r="X271" s="329"/>
      <c r="Y271" s="329"/>
      <c r="Z271" s="329"/>
      <c r="AA271" s="329"/>
      <c r="AB271" s="329"/>
      <c r="AC271" s="329"/>
      <c r="AD271" s="329"/>
      <c r="AE271" s="329"/>
      <c r="AF271" s="363"/>
    </row>
    <row r="272" spans="2:32" ht="18" customHeight="1" x14ac:dyDescent="0.25">
      <c r="B272" s="329"/>
      <c r="C272" s="361"/>
      <c r="D272" s="329"/>
      <c r="E272" s="329"/>
      <c r="F272" s="329"/>
      <c r="G272" s="329"/>
      <c r="H272" s="329"/>
      <c r="I272" s="329"/>
      <c r="J272" s="329"/>
      <c r="K272" s="329"/>
      <c r="L272" s="329"/>
      <c r="M272" s="329"/>
      <c r="N272" s="329"/>
      <c r="O272" s="329"/>
      <c r="P272" s="329"/>
      <c r="Q272" s="329"/>
      <c r="R272" s="329"/>
      <c r="S272" s="329"/>
      <c r="T272" s="329"/>
      <c r="U272" s="329"/>
      <c r="V272" s="329"/>
      <c r="W272" s="329"/>
      <c r="X272" s="329"/>
      <c r="Y272" s="329"/>
      <c r="Z272" s="329"/>
      <c r="AA272" s="329"/>
      <c r="AB272" s="329"/>
      <c r="AC272" s="329"/>
      <c r="AD272" s="329"/>
      <c r="AE272" s="329"/>
      <c r="AF272" s="363"/>
    </row>
    <row r="273" spans="2:32" ht="18" customHeight="1" x14ac:dyDescent="0.25">
      <c r="B273" s="329"/>
      <c r="C273" s="361"/>
      <c r="D273" s="329"/>
      <c r="E273" s="329"/>
      <c r="F273" s="329"/>
      <c r="G273" s="329"/>
      <c r="H273" s="329"/>
      <c r="I273" s="329"/>
      <c r="J273" s="329"/>
      <c r="K273" s="329"/>
      <c r="L273" s="329"/>
      <c r="M273" s="329"/>
      <c r="N273" s="329"/>
      <c r="O273" s="329"/>
      <c r="P273" s="329"/>
      <c r="Q273" s="329"/>
      <c r="R273" s="329"/>
      <c r="S273" s="329"/>
      <c r="T273" s="329"/>
      <c r="U273" s="329"/>
      <c r="V273" s="329"/>
      <c r="W273" s="329"/>
      <c r="X273" s="329"/>
      <c r="Y273" s="329"/>
      <c r="Z273" s="329"/>
      <c r="AA273" s="329"/>
      <c r="AB273" s="329"/>
      <c r="AC273" s="329"/>
      <c r="AD273" s="329"/>
      <c r="AE273" s="329"/>
      <c r="AF273" s="363"/>
    </row>
    <row r="274" spans="2:32" ht="18" customHeight="1" x14ac:dyDescent="0.25">
      <c r="B274" s="329"/>
      <c r="C274" s="361"/>
      <c r="D274" s="329"/>
      <c r="E274" s="329"/>
      <c r="F274" s="329"/>
      <c r="G274" s="329"/>
      <c r="H274" s="329"/>
      <c r="I274" s="329"/>
      <c r="J274" s="329"/>
      <c r="K274" s="329"/>
      <c r="L274" s="329"/>
      <c r="M274" s="329"/>
      <c r="N274" s="329"/>
      <c r="O274" s="329"/>
      <c r="P274" s="329"/>
      <c r="Q274" s="329"/>
      <c r="R274" s="329"/>
      <c r="S274" s="329"/>
      <c r="T274" s="329"/>
      <c r="U274" s="329"/>
      <c r="V274" s="329"/>
      <c r="W274" s="329"/>
      <c r="X274" s="329"/>
      <c r="Y274" s="329"/>
      <c r="Z274" s="329"/>
      <c r="AA274" s="329"/>
      <c r="AB274" s="329"/>
      <c r="AC274" s="329"/>
      <c r="AD274" s="329"/>
      <c r="AE274" s="329"/>
      <c r="AF274" s="363"/>
    </row>
    <row r="275" spans="2:32" ht="18" customHeight="1" x14ac:dyDescent="0.25">
      <c r="B275" s="329"/>
      <c r="C275" s="361"/>
      <c r="D275" s="329"/>
      <c r="E275" s="329"/>
      <c r="F275" s="329"/>
      <c r="G275" s="329"/>
      <c r="H275" s="329"/>
      <c r="I275" s="329"/>
      <c r="J275" s="329"/>
      <c r="K275" s="329"/>
      <c r="L275" s="329"/>
      <c r="M275" s="329"/>
      <c r="N275" s="329"/>
      <c r="O275" s="329"/>
      <c r="P275" s="329"/>
      <c r="Q275" s="329"/>
      <c r="R275" s="329"/>
      <c r="S275" s="329"/>
      <c r="T275" s="329"/>
      <c r="U275" s="329"/>
      <c r="V275" s="329"/>
      <c r="W275" s="329"/>
      <c r="X275" s="329"/>
      <c r="Y275" s="329"/>
      <c r="Z275" s="329"/>
      <c r="AA275" s="329"/>
      <c r="AB275" s="329"/>
      <c r="AC275" s="329"/>
      <c r="AD275" s="329"/>
      <c r="AE275" s="329"/>
      <c r="AF275" s="363"/>
    </row>
    <row r="276" spans="2:32" ht="18" customHeight="1" x14ac:dyDescent="0.25">
      <c r="B276" s="329"/>
      <c r="C276" s="361"/>
      <c r="D276" s="329"/>
      <c r="E276" s="329"/>
      <c r="F276" s="329"/>
      <c r="G276" s="329"/>
      <c r="H276" s="329"/>
      <c r="I276" s="329"/>
      <c r="J276" s="329"/>
      <c r="K276" s="329"/>
      <c r="L276" s="329"/>
      <c r="M276" s="329"/>
      <c r="N276" s="329"/>
      <c r="O276" s="329"/>
      <c r="P276" s="329"/>
      <c r="Q276" s="329"/>
      <c r="R276" s="329"/>
      <c r="S276" s="329"/>
      <c r="T276" s="329"/>
      <c r="U276" s="329"/>
      <c r="V276" s="329"/>
      <c r="W276" s="329"/>
      <c r="X276" s="329"/>
      <c r="Y276" s="329"/>
      <c r="Z276" s="329"/>
      <c r="AA276" s="329"/>
      <c r="AB276" s="329"/>
      <c r="AC276" s="329"/>
      <c r="AD276" s="329"/>
      <c r="AE276" s="329"/>
      <c r="AF276" s="363"/>
    </row>
    <row r="277" spans="2:32" ht="18" customHeight="1" x14ac:dyDescent="0.25">
      <c r="B277" s="329"/>
      <c r="C277" s="361"/>
      <c r="D277" s="329"/>
      <c r="E277" s="329"/>
      <c r="F277" s="329"/>
      <c r="G277" s="329"/>
      <c r="H277" s="329"/>
      <c r="I277" s="329"/>
      <c r="J277" s="329"/>
      <c r="K277" s="329"/>
      <c r="L277" s="329"/>
      <c r="M277" s="329"/>
      <c r="N277" s="329"/>
      <c r="O277" s="329"/>
      <c r="P277" s="329"/>
      <c r="Q277" s="329"/>
      <c r="R277" s="329"/>
      <c r="S277" s="329"/>
      <c r="T277" s="329"/>
      <c r="U277" s="329"/>
      <c r="V277" s="329"/>
      <c r="W277" s="329"/>
      <c r="X277" s="329"/>
      <c r="Y277" s="329"/>
      <c r="Z277" s="329"/>
      <c r="AA277" s="329"/>
      <c r="AB277" s="329"/>
      <c r="AC277" s="329"/>
      <c r="AD277" s="329"/>
      <c r="AE277" s="329"/>
      <c r="AF277" s="363"/>
    </row>
    <row r="278" spans="2:32" ht="18" customHeight="1" x14ac:dyDescent="0.25">
      <c r="B278" s="329"/>
      <c r="C278" s="361"/>
      <c r="D278" s="329"/>
      <c r="E278" s="329"/>
      <c r="F278" s="329"/>
      <c r="G278" s="329"/>
      <c r="H278" s="329"/>
      <c r="I278" s="329"/>
      <c r="J278" s="329"/>
      <c r="K278" s="329"/>
      <c r="L278" s="329"/>
      <c r="M278" s="329"/>
      <c r="N278" s="329"/>
      <c r="O278" s="329"/>
      <c r="P278" s="329"/>
      <c r="Q278" s="329"/>
      <c r="R278" s="329"/>
      <c r="S278" s="329"/>
      <c r="T278" s="329"/>
      <c r="U278" s="329"/>
      <c r="V278" s="329"/>
      <c r="W278" s="329"/>
      <c r="X278" s="329"/>
      <c r="Y278" s="329"/>
      <c r="Z278" s="329"/>
      <c r="AA278" s="329"/>
      <c r="AB278" s="329"/>
      <c r="AC278" s="329"/>
      <c r="AD278" s="329"/>
      <c r="AE278" s="329"/>
      <c r="AF278" s="363"/>
    </row>
    <row r="279" spans="2:32" ht="18" customHeight="1" x14ac:dyDescent="0.25">
      <c r="B279" s="329"/>
      <c r="C279" s="361"/>
      <c r="D279" s="329"/>
      <c r="E279" s="329"/>
      <c r="F279" s="329"/>
      <c r="G279" s="329"/>
      <c r="H279" s="329"/>
      <c r="I279" s="329"/>
      <c r="J279" s="329"/>
      <c r="K279" s="329"/>
      <c r="L279" s="329"/>
      <c r="M279" s="329"/>
      <c r="N279" s="329"/>
      <c r="O279" s="329"/>
      <c r="P279" s="329"/>
      <c r="Q279" s="329"/>
      <c r="R279" s="329"/>
      <c r="S279" s="329"/>
      <c r="T279" s="329"/>
      <c r="U279" s="329"/>
      <c r="V279" s="329"/>
      <c r="W279" s="329"/>
      <c r="X279" s="329"/>
      <c r="Y279" s="329"/>
      <c r="Z279" s="329"/>
      <c r="AA279" s="329"/>
      <c r="AB279" s="329"/>
      <c r="AC279" s="329"/>
      <c r="AD279" s="329"/>
      <c r="AE279" s="329"/>
      <c r="AF279" s="363"/>
    </row>
    <row r="280" spans="2:32" ht="18" customHeight="1" x14ac:dyDescent="0.25">
      <c r="B280" s="329"/>
      <c r="C280" s="361"/>
      <c r="D280" s="329"/>
      <c r="E280" s="329"/>
      <c r="F280" s="329"/>
      <c r="G280" s="329"/>
      <c r="H280" s="329"/>
      <c r="I280" s="329"/>
      <c r="J280" s="329"/>
      <c r="K280" s="329"/>
      <c r="L280" s="329"/>
      <c r="M280" s="329"/>
      <c r="N280" s="329"/>
      <c r="O280" s="329"/>
      <c r="P280" s="329"/>
      <c r="Q280" s="329"/>
      <c r="R280" s="329"/>
      <c r="S280" s="329"/>
      <c r="T280" s="329"/>
      <c r="U280" s="329"/>
      <c r="V280" s="329"/>
      <c r="W280" s="329"/>
      <c r="X280" s="329"/>
      <c r="Y280" s="329"/>
      <c r="Z280" s="329"/>
      <c r="AA280" s="329"/>
      <c r="AB280" s="329"/>
      <c r="AC280" s="329"/>
      <c r="AD280" s="329"/>
      <c r="AE280" s="329"/>
      <c r="AF280" s="363"/>
    </row>
    <row r="281" spans="2:32" ht="18" customHeight="1" x14ac:dyDescent="0.25">
      <c r="B281" s="329"/>
      <c r="C281" s="361"/>
      <c r="D281" s="329"/>
      <c r="E281" s="329"/>
      <c r="F281" s="329"/>
      <c r="G281" s="329"/>
      <c r="H281" s="329"/>
      <c r="I281" s="329"/>
      <c r="J281" s="329"/>
      <c r="K281" s="329"/>
      <c r="L281" s="329"/>
      <c r="M281" s="329"/>
      <c r="N281" s="329"/>
      <c r="O281" s="329"/>
      <c r="P281" s="329"/>
      <c r="Q281" s="329"/>
      <c r="R281" s="329"/>
      <c r="S281" s="329"/>
      <c r="T281" s="329"/>
      <c r="U281" s="329"/>
      <c r="V281" s="329"/>
      <c r="W281" s="329"/>
      <c r="X281" s="329"/>
      <c r="Y281" s="329"/>
      <c r="Z281" s="329"/>
      <c r="AA281" s="329"/>
      <c r="AB281" s="329"/>
      <c r="AC281" s="329"/>
      <c r="AD281" s="329"/>
      <c r="AE281" s="329"/>
      <c r="AF281" s="363"/>
    </row>
    <row r="282" spans="2:32" ht="18" customHeight="1" x14ac:dyDescent="0.25">
      <c r="B282" s="329"/>
      <c r="C282" s="361"/>
      <c r="D282" s="329"/>
      <c r="E282" s="329"/>
      <c r="F282" s="329"/>
      <c r="G282" s="329"/>
      <c r="H282" s="329"/>
      <c r="I282" s="329"/>
      <c r="J282" s="329"/>
      <c r="K282" s="329"/>
      <c r="L282" s="329"/>
      <c r="M282" s="329"/>
      <c r="N282" s="329"/>
      <c r="O282" s="329"/>
      <c r="P282" s="329"/>
      <c r="Q282" s="329"/>
      <c r="R282" s="329"/>
      <c r="S282" s="329"/>
      <c r="T282" s="329"/>
      <c r="U282" s="329"/>
      <c r="V282" s="329"/>
      <c r="W282" s="329"/>
      <c r="X282" s="329"/>
      <c r="Y282" s="329"/>
      <c r="Z282" s="329"/>
      <c r="AA282" s="329"/>
      <c r="AB282" s="329"/>
      <c r="AC282" s="329"/>
      <c r="AD282" s="329"/>
      <c r="AE282" s="329"/>
      <c r="AF282" s="363"/>
    </row>
    <row r="283" spans="2:32" ht="18" customHeight="1" x14ac:dyDescent="0.25">
      <c r="B283" s="329"/>
      <c r="C283" s="361"/>
      <c r="D283" s="329"/>
      <c r="E283" s="329"/>
      <c r="F283" s="329"/>
      <c r="G283" s="329"/>
      <c r="H283" s="329"/>
      <c r="I283" s="329"/>
      <c r="J283" s="329"/>
      <c r="K283" s="329"/>
      <c r="L283" s="329"/>
      <c r="M283" s="329"/>
      <c r="N283" s="329"/>
      <c r="O283" s="329"/>
      <c r="P283" s="329"/>
      <c r="Q283" s="329"/>
      <c r="R283" s="329"/>
      <c r="S283" s="329"/>
      <c r="T283" s="329"/>
      <c r="U283" s="329"/>
      <c r="V283" s="329"/>
      <c r="W283" s="329"/>
      <c r="X283" s="329"/>
      <c r="Y283" s="329"/>
      <c r="Z283" s="329"/>
      <c r="AA283" s="329"/>
      <c r="AB283" s="329"/>
      <c r="AC283" s="329"/>
      <c r="AD283" s="329"/>
      <c r="AE283" s="329"/>
      <c r="AF283" s="363"/>
    </row>
    <row r="284" spans="2:32" ht="18" customHeight="1" x14ac:dyDescent="0.25">
      <c r="B284" s="329"/>
      <c r="C284" s="361"/>
      <c r="D284" s="329"/>
      <c r="E284" s="329"/>
      <c r="F284" s="329"/>
      <c r="G284" s="329"/>
      <c r="H284" s="329"/>
      <c r="I284" s="329"/>
      <c r="J284" s="329"/>
      <c r="K284" s="329"/>
      <c r="L284" s="329"/>
      <c r="M284" s="329"/>
      <c r="N284" s="329"/>
      <c r="O284" s="329"/>
      <c r="P284" s="329"/>
      <c r="Q284" s="329"/>
      <c r="R284" s="329"/>
      <c r="S284" s="329"/>
      <c r="T284" s="329"/>
      <c r="U284" s="329"/>
      <c r="V284" s="329"/>
      <c r="W284" s="329"/>
      <c r="X284" s="329"/>
      <c r="Y284" s="329"/>
      <c r="Z284" s="329"/>
      <c r="AA284" s="329"/>
      <c r="AB284" s="329"/>
      <c r="AC284" s="329"/>
      <c r="AD284" s="329"/>
      <c r="AE284" s="329"/>
      <c r="AF284" s="363"/>
    </row>
    <row r="285" spans="2:32" ht="18" customHeight="1" x14ac:dyDescent="0.25">
      <c r="B285" s="329"/>
      <c r="C285" s="361"/>
      <c r="D285" s="329"/>
      <c r="E285" s="329"/>
      <c r="F285" s="329"/>
      <c r="G285" s="329"/>
      <c r="H285" s="329"/>
      <c r="I285" s="329"/>
      <c r="J285" s="329"/>
      <c r="K285" s="329"/>
      <c r="L285" s="329"/>
      <c r="M285" s="329"/>
      <c r="N285" s="329"/>
      <c r="O285" s="329"/>
      <c r="P285" s="329"/>
      <c r="Q285" s="329"/>
      <c r="R285" s="329"/>
      <c r="S285" s="329"/>
      <c r="T285" s="329"/>
      <c r="U285" s="329"/>
      <c r="V285" s="329"/>
      <c r="W285" s="329"/>
      <c r="X285" s="329"/>
      <c r="Y285" s="329"/>
      <c r="Z285" s="329"/>
      <c r="AA285" s="329"/>
      <c r="AB285" s="329"/>
      <c r="AC285" s="329"/>
      <c r="AD285" s="329"/>
      <c r="AE285" s="329"/>
      <c r="AF285" s="363"/>
    </row>
    <row r="286" spans="2:32" ht="18" customHeight="1" x14ac:dyDescent="0.25">
      <c r="B286" s="329"/>
      <c r="C286" s="361"/>
      <c r="D286" s="329"/>
      <c r="E286" s="329"/>
      <c r="F286" s="329"/>
      <c r="G286" s="329"/>
      <c r="H286" s="329"/>
      <c r="I286" s="329"/>
      <c r="J286" s="329"/>
      <c r="K286" s="329"/>
      <c r="L286" s="329"/>
      <c r="M286" s="329"/>
      <c r="N286" s="329"/>
      <c r="O286" s="329"/>
      <c r="P286" s="329"/>
      <c r="Q286" s="329"/>
      <c r="R286" s="329"/>
      <c r="S286" s="329"/>
      <c r="T286" s="329"/>
      <c r="U286" s="329"/>
      <c r="V286" s="329"/>
      <c r="W286" s="329"/>
      <c r="X286" s="329"/>
      <c r="Y286" s="329"/>
      <c r="Z286" s="329"/>
      <c r="AA286" s="329"/>
      <c r="AB286" s="329"/>
      <c r="AC286" s="329"/>
      <c r="AD286" s="329"/>
      <c r="AE286" s="329"/>
      <c r="AF286" s="363"/>
    </row>
    <row r="287" spans="2:32" ht="18" customHeight="1" x14ac:dyDescent="0.25">
      <c r="B287" s="329"/>
      <c r="C287" s="361"/>
      <c r="D287" s="329"/>
      <c r="E287" s="329"/>
      <c r="F287" s="329"/>
      <c r="G287" s="329"/>
      <c r="H287" s="329"/>
      <c r="I287" s="329"/>
      <c r="J287" s="329"/>
      <c r="K287" s="329"/>
      <c r="L287" s="329"/>
      <c r="M287" s="329"/>
      <c r="N287" s="329"/>
      <c r="O287" s="329"/>
      <c r="P287" s="329"/>
      <c r="Q287" s="329"/>
      <c r="R287" s="329"/>
      <c r="S287" s="329"/>
      <c r="T287" s="329"/>
      <c r="U287" s="329"/>
      <c r="V287" s="329"/>
      <c r="W287" s="329"/>
      <c r="X287" s="329"/>
      <c r="Y287" s="329"/>
      <c r="Z287" s="329"/>
      <c r="AA287" s="329"/>
      <c r="AB287" s="329"/>
      <c r="AC287" s="329"/>
      <c r="AD287" s="329"/>
      <c r="AE287" s="329"/>
      <c r="AF287" s="363"/>
    </row>
    <row r="288" spans="2:32" ht="18" customHeight="1" x14ac:dyDescent="0.25">
      <c r="B288" s="329"/>
      <c r="C288" s="361"/>
      <c r="D288" s="329"/>
      <c r="E288" s="329"/>
      <c r="F288" s="329"/>
      <c r="G288" s="329"/>
      <c r="H288" s="329"/>
      <c r="I288" s="329"/>
      <c r="J288" s="329"/>
      <c r="K288" s="329"/>
      <c r="L288" s="329"/>
      <c r="M288" s="329"/>
      <c r="N288" s="329"/>
      <c r="O288" s="329"/>
      <c r="P288" s="329"/>
      <c r="Q288" s="329"/>
      <c r="R288" s="329"/>
      <c r="S288" s="329"/>
      <c r="T288" s="329"/>
      <c r="U288" s="329"/>
      <c r="V288" s="329"/>
      <c r="W288" s="329"/>
      <c r="X288" s="329"/>
      <c r="Y288" s="329"/>
      <c r="Z288" s="329"/>
      <c r="AA288" s="329"/>
      <c r="AB288" s="329"/>
      <c r="AC288" s="329"/>
      <c r="AD288" s="329"/>
      <c r="AE288" s="329"/>
      <c r="AF288" s="363"/>
    </row>
    <row r="289" spans="2:32" ht="18" customHeight="1" x14ac:dyDescent="0.25">
      <c r="B289" s="329"/>
      <c r="C289" s="361"/>
      <c r="D289" s="329"/>
      <c r="E289" s="329"/>
      <c r="F289" s="329"/>
      <c r="G289" s="329"/>
      <c r="H289" s="329"/>
      <c r="I289" s="329"/>
      <c r="J289" s="329"/>
      <c r="K289" s="329"/>
      <c r="L289" s="329"/>
      <c r="M289" s="329"/>
      <c r="N289" s="329"/>
      <c r="O289" s="329"/>
      <c r="P289" s="329"/>
      <c r="Q289" s="329"/>
      <c r="R289" s="329"/>
      <c r="S289" s="329"/>
      <c r="T289" s="329"/>
      <c r="U289" s="329"/>
      <c r="V289" s="329"/>
      <c r="W289" s="329"/>
      <c r="X289" s="329"/>
      <c r="Y289" s="329"/>
      <c r="Z289" s="329"/>
      <c r="AA289" s="329"/>
      <c r="AB289" s="329"/>
      <c r="AC289" s="329"/>
      <c r="AD289" s="329"/>
      <c r="AE289" s="329"/>
      <c r="AF289" s="363"/>
    </row>
    <row r="290" spans="2:32" ht="18" customHeight="1" x14ac:dyDescent="0.25">
      <c r="B290" s="329"/>
      <c r="C290" s="361"/>
      <c r="D290" s="329"/>
      <c r="E290" s="329"/>
      <c r="F290" s="329"/>
      <c r="G290" s="329"/>
      <c r="H290" s="329"/>
      <c r="I290" s="329"/>
      <c r="J290" s="329"/>
      <c r="K290" s="329"/>
      <c r="L290" s="329"/>
      <c r="M290" s="329"/>
      <c r="N290" s="329"/>
      <c r="O290" s="329"/>
      <c r="P290" s="329"/>
      <c r="Q290" s="329"/>
      <c r="R290" s="329"/>
      <c r="S290" s="329"/>
      <c r="T290" s="329"/>
      <c r="U290" s="329"/>
      <c r="V290" s="329"/>
      <c r="W290" s="329"/>
      <c r="X290" s="329"/>
      <c r="Y290" s="329"/>
      <c r="Z290" s="329"/>
      <c r="AA290" s="329"/>
      <c r="AB290" s="329"/>
      <c r="AC290" s="329"/>
      <c r="AD290" s="329"/>
      <c r="AE290" s="329"/>
      <c r="AF290" s="363"/>
    </row>
    <row r="291" spans="2:32" ht="18" customHeight="1" x14ac:dyDescent="0.25">
      <c r="B291" s="329"/>
      <c r="C291" s="361"/>
      <c r="D291" s="329"/>
      <c r="E291" s="329"/>
      <c r="F291" s="329"/>
      <c r="G291" s="329"/>
      <c r="H291" s="329"/>
      <c r="I291" s="329"/>
      <c r="J291" s="329"/>
      <c r="K291" s="329"/>
      <c r="L291" s="329"/>
      <c r="M291" s="329"/>
      <c r="N291" s="329"/>
      <c r="O291" s="329"/>
      <c r="P291" s="329"/>
      <c r="Q291" s="329"/>
      <c r="R291" s="329"/>
      <c r="S291" s="329"/>
      <c r="T291" s="329"/>
      <c r="U291" s="329"/>
      <c r="V291" s="329"/>
      <c r="W291" s="329"/>
      <c r="X291" s="329"/>
      <c r="Y291" s="329"/>
      <c r="Z291" s="329"/>
      <c r="AA291" s="329"/>
      <c r="AB291" s="329"/>
      <c r="AC291" s="329"/>
      <c r="AD291" s="329"/>
      <c r="AE291" s="329"/>
      <c r="AF291" s="363"/>
    </row>
    <row r="292" spans="2:32" ht="18" customHeight="1" x14ac:dyDescent="0.25">
      <c r="B292" s="329"/>
      <c r="C292" s="361"/>
      <c r="D292" s="329"/>
      <c r="E292" s="329"/>
      <c r="F292" s="329"/>
      <c r="G292" s="329"/>
      <c r="H292" s="329"/>
      <c r="I292" s="329"/>
      <c r="J292" s="329"/>
      <c r="K292" s="329"/>
      <c r="L292" s="329"/>
      <c r="M292" s="329"/>
      <c r="N292" s="329"/>
      <c r="O292" s="329"/>
      <c r="P292" s="329"/>
      <c r="Q292" s="329"/>
      <c r="R292" s="329"/>
      <c r="S292" s="329"/>
      <c r="T292" s="329"/>
      <c r="U292" s="329"/>
      <c r="V292" s="329"/>
      <c r="W292" s="329"/>
      <c r="X292" s="329"/>
      <c r="Y292" s="329"/>
      <c r="Z292" s="329"/>
      <c r="AA292" s="329"/>
      <c r="AB292" s="329"/>
      <c r="AC292" s="329"/>
      <c r="AD292" s="329"/>
      <c r="AE292" s="329"/>
      <c r="AF292" s="363"/>
    </row>
    <row r="293" spans="2:32" ht="18" customHeight="1" x14ac:dyDescent="0.25">
      <c r="B293" s="329"/>
      <c r="C293" s="361"/>
      <c r="D293" s="329"/>
      <c r="E293" s="329"/>
      <c r="F293" s="329"/>
      <c r="G293" s="329"/>
      <c r="H293" s="329"/>
      <c r="I293" s="329"/>
      <c r="J293" s="329"/>
      <c r="K293" s="329"/>
      <c r="L293" s="329"/>
      <c r="M293" s="329"/>
      <c r="N293" s="329"/>
      <c r="O293" s="329"/>
      <c r="P293" s="329"/>
      <c r="Q293" s="329"/>
      <c r="R293" s="329"/>
      <c r="S293" s="329"/>
      <c r="T293" s="329"/>
      <c r="U293" s="329"/>
      <c r="V293" s="329"/>
      <c r="W293" s="329"/>
      <c r="X293" s="329"/>
      <c r="Y293" s="329"/>
      <c r="Z293" s="329"/>
      <c r="AA293" s="329"/>
      <c r="AB293" s="329"/>
      <c r="AC293" s="329"/>
      <c r="AD293" s="329"/>
      <c r="AE293" s="329"/>
      <c r="AF293" s="363"/>
    </row>
    <row r="294" spans="2:32" ht="18" customHeight="1" x14ac:dyDescent="0.25">
      <c r="B294" s="329"/>
      <c r="C294" s="361"/>
      <c r="D294" s="329"/>
      <c r="E294" s="329"/>
      <c r="F294" s="329"/>
      <c r="G294" s="329"/>
      <c r="H294" s="329"/>
      <c r="I294" s="329"/>
      <c r="J294" s="329"/>
      <c r="K294" s="329"/>
      <c r="L294" s="329"/>
      <c r="M294" s="329"/>
      <c r="N294" s="329"/>
      <c r="O294" s="329"/>
      <c r="P294" s="329"/>
      <c r="Q294" s="329"/>
      <c r="R294" s="329"/>
      <c r="S294" s="329"/>
      <c r="T294" s="329"/>
      <c r="U294" s="329"/>
      <c r="V294" s="329"/>
      <c r="W294" s="329"/>
      <c r="X294" s="329"/>
      <c r="Y294" s="329"/>
      <c r="Z294" s="329"/>
      <c r="AA294" s="329"/>
      <c r="AB294" s="329"/>
      <c r="AC294" s="329"/>
      <c r="AD294" s="329"/>
      <c r="AE294" s="329"/>
      <c r="AF294" s="363"/>
    </row>
    <row r="295" spans="2:32" ht="18" customHeight="1" x14ac:dyDescent="0.25">
      <c r="B295" s="329"/>
      <c r="C295" s="361"/>
      <c r="D295" s="329"/>
      <c r="E295" s="329"/>
      <c r="F295" s="329"/>
      <c r="G295" s="329"/>
      <c r="H295" s="329"/>
      <c r="I295" s="329"/>
      <c r="J295" s="329"/>
      <c r="K295" s="329"/>
      <c r="L295" s="329"/>
      <c r="M295" s="329"/>
      <c r="N295" s="329"/>
      <c r="O295" s="329"/>
      <c r="P295" s="329"/>
      <c r="Q295" s="329"/>
      <c r="R295" s="329"/>
      <c r="S295" s="329"/>
      <c r="T295" s="329"/>
      <c r="U295" s="329"/>
      <c r="V295" s="329"/>
      <c r="W295" s="329"/>
      <c r="X295" s="329"/>
      <c r="Y295" s="329"/>
      <c r="Z295" s="329"/>
      <c r="AA295" s="329"/>
      <c r="AB295" s="329"/>
      <c r="AC295" s="329"/>
      <c r="AD295" s="329"/>
      <c r="AE295" s="329"/>
      <c r="AF295" s="363"/>
    </row>
    <row r="296" spans="2:32" ht="18" customHeight="1" x14ac:dyDescent="0.25">
      <c r="B296" s="329"/>
      <c r="C296" s="361"/>
      <c r="D296" s="329"/>
      <c r="E296" s="329"/>
      <c r="F296" s="329"/>
      <c r="G296" s="329"/>
      <c r="H296" s="329"/>
      <c r="I296" s="329"/>
      <c r="J296" s="329"/>
      <c r="K296" s="329"/>
      <c r="L296" s="329"/>
      <c r="M296" s="329"/>
      <c r="N296" s="329"/>
      <c r="O296" s="329"/>
      <c r="P296" s="329"/>
      <c r="Q296" s="329"/>
      <c r="R296" s="329"/>
      <c r="S296" s="329"/>
      <c r="T296" s="329"/>
      <c r="U296" s="329"/>
      <c r="V296" s="329"/>
      <c r="W296" s="329"/>
      <c r="X296" s="329"/>
      <c r="Y296" s="329"/>
      <c r="Z296" s="329"/>
      <c r="AA296" s="329"/>
      <c r="AB296" s="329"/>
      <c r="AC296" s="329"/>
      <c r="AD296" s="329"/>
      <c r="AE296" s="329"/>
      <c r="AF296" s="363"/>
    </row>
    <row r="297" spans="2:32" ht="18" customHeight="1" x14ac:dyDescent="0.25">
      <c r="B297" s="329"/>
      <c r="C297" s="361"/>
      <c r="D297" s="329"/>
      <c r="E297" s="329"/>
      <c r="F297" s="329"/>
      <c r="G297" s="329"/>
      <c r="H297" s="329"/>
      <c r="I297" s="329"/>
      <c r="J297" s="329"/>
      <c r="K297" s="329"/>
      <c r="L297" s="329"/>
      <c r="M297" s="329"/>
      <c r="N297" s="329"/>
      <c r="O297" s="329"/>
      <c r="P297" s="329"/>
      <c r="Q297" s="329"/>
      <c r="R297" s="329"/>
      <c r="S297" s="329"/>
      <c r="T297" s="329"/>
      <c r="U297" s="329"/>
      <c r="V297" s="329"/>
      <c r="W297" s="329"/>
      <c r="X297" s="329"/>
      <c r="Y297" s="329"/>
      <c r="Z297" s="329"/>
      <c r="AA297" s="329"/>
      <c r="AB297" s="329"/>
      <c r="AC297" s="329"/>
      <c r="AD297" s="329"/>
      <c r="AE297" s="329"/>
      <c r="AF297" s="363"/>
    </row>
    <row r="298" spans="2:32" ht="18" customHeight="1" x14ac:dyDescent="0.25">
      <c r="B298" s="329"/>
      <c r="C298" s="361"/>
      <c r="D298" s="329"/>
      <c r="E298" s="329"/>
      <c r="F298" s="329"/>
      <c r="G298" s="329"/>
      <c r="H298" s="329"/>
      <c r="I298" s="329"/>
      <c r="J298" s="329"/>
      <c r="K298" s="329"/>
      <c r="L298" s="329"/>
      <c r="M298" s="329"/>
      <c r="N298" s="329"/>
      <c r="O298" s="329"/>
      <c r="P298" s="329"/>
      <c r="Q298" s="329"/>
      <c r="R298" s="329"/>
      <c r="S298" s="329"/>
      <c r="T298" s="329"/>
      <c r="U298" s="329"/>
      <c r="V298" s="329"/>
      <c r="W298" s="329"/>
      <c r="X298" s="329"/>
      <c r="Y298" s="329"/>
      <c r="Z298" s="329"/>
      <c r="AA298" s="329"/>
      <c r="AB298" s="329"/>
      <c r="AC298" s="329"/>
      <c r="AD298" s="329"/>
      <c r="AE298" s="329"/>
      <c r="AF298" s="363"/>
    </row>
    <row r="299" spans="2:32" ht="18" customHeight="1" x14ac:dyDescent="0.25">
      <c r="B299" s="329"/>
      <c r="C299" s="361"/>
      <c r="D299" s="329"/>
      <c r="E299" s="329"/>
      <c r="F299" s="329"/>
      <c r="G299" s="329"/>
      <c r="H299" s="329"/>
      <c r="I299" s="329"/>
      <c r="J299" s="329"/>
      <c r="K299" s="329"/>
      <c r="L299" s="329"/>
      <c r="M299" s="329"/>
      <c r="N299" s="329"/>
      <c r="O299" s="329"/>
      <c r="P299" s="329"/>
      <c r="Q299" s="329"/>
      <c r="R299" s="329"/>
      <c r="S299" s="329"/>
      <c r="T299" s="329"/>
      <c r="U299" s="329"/>
      <c r="V299" s="329"/>
      <c r="W299" s="329"/>
      <c r="X299" s="329"/>
      <c r="Y299" s="329"/>
      <c r="Z299" s="329"/>
      <c r="AA299" s="329"/>
      <c r="AB299" s="329"/>
      <c r="AC299" s="329"/>
      <c r="AD299" s="329"/>
      <c r="AE299" s="329"/>
      <c r="AF299" s="363"/>
    </row>
    <row r="300" spans="2:32" ht="18" customHeight="1" x14ac:dyDescent="0.25">
      <c r="B300" s="329"/>
      <c r="C300" s="361"/>
      <c r="D300" s="329"/>
      <c r="E300" s="329"/>
      <c r="F300" s="329"/>
      <c r="G300" s="329"/>
      <c r="H300" s="329"/>
      <c r="I300" s="329"/>
      <c r="J300" s="329"/>
      <c r="K300" s="329"/>
      <c r="L300" s="329"/>
      <c r="M300" s="329"/>
      <c r="N300" s="329"/>
      <c r="O300" s="329"/>
      <c r="P300" s="329"/>
      <c r="Q300" s="329"/>
      <c r="R300" s="329"/>
      <c r="S300" s="329"/>
      <c r="T300" s="329"/>
      <c r="U300" s="329"/>
      <c r="V300" s="329"/>
      <c r="W300" s="329"/>
      <c r="X300" s="329"/>
      <c r="Y300" s="329"/>
      <c r="Z300" s="329"/>
      <c r="AA300" s="329"/>
      <c r="AB300" s="329"/>
      <c r="AC300" s="329"/>
      <c r="AD300" s="329"/>
      <c r="AE300" s="329"/>
      <c r="AF300" s="363"/>
    </row>
    <row r="301" spans="2:32" ht="18" customHeight="1" x14ac:dyDescent="0.25">
      <c r="B301" s="329"/>
      <c r="C301" s="361"/>
      <c r="D301" s="329"/>
      <c r="E301" s="329"/>
      <c r="F301" s="329"/>
      <c r="G301" s="329"/>
      <c r="H301" s="329"/>
      <c r="I301" s="329"/>
      <c r="J301" s="329"/>
      <c r="K301" s="329"/>
      <c r="L301" s="329"/>
      <c r="M301" s="329"/>
      <c r="N301" s="329"/>
      <c r="O301" s="329"/>
      <c r="P301" s="329"/>
      <c r="Q301" s="329"/>
      <c r="R301" s="329"/>
      <c r="S301" s="329"/>
      <c r="T301" s="329"/>
      <c r="U301" s="329"/>
      <c r="V301" s="329"/>
      <c r="W301" s="329"/>
      <c r="X301" s="329"/>
      <c r="Y301" s="329"/>
      <c r="Z301" s="329"/>
      <c r="AA301" s="329"/>
      <c r="AB301" s="329"/>
      <c r="AC301" s="329"/>
      <c r="AD301" s="329"/>
      <c r="AE301" s="329"/>
      <c r="AF301" s="363"/>
    </row>
    <row r="302" spans="2:32" ht="18" customHeight="1" x14ac:dyDescent="0.25">
      <c r="B302" s="329"/>
      <c r="C302" s="361"/>
      <c r="D302" s="329"/>
      <c r="E302" s="329"/>
      <c r="F302" s="329"/>
      <c r="G302" s="329"/>
      <c r="H302" s="329"/>
      <c r="I302" s="329"/>
      <c r="J302" s="329"/>
      <c r="K302" s="329"/>
      <c r="L302" s="329"/>
      <c r="M302" s="329"/>
      <c r="N302" s="329"/>
      <c r="O302" s="329"/>
      <c r="P302" s="329"/>
      <c r="Q302" s="329"/>
      <c r="R302" s="329"/>
      <c r="S302" s="329"/>
      <c r="T302" s="329"/>
      <c r="U302" s="329"/>
      <c r="V302" s="329"/>
      <c r="W302" s="329"/>
      <c r="X302" s="329"/>
      <c r="Y302" s="329"/>
      <c r="Z302" s="329"/>
      <c r="AA302" s="329"/>
      <c r="AB302" s="329"/>
      <c r="AC302" s="329"/>
      <c r="AD302" s="329"/>
      <c r="AE302" s="329"/>
      <c r="AF302" s="363"/>
    </row>
    <row r="303" spans="2:32" ht="18" customHeight="1" x14ac:dyDescent="0.25">
      <c r="B303" s="329"/>
      <c r="C303" s="361"/>
      <c r="D303" s="329"/>
      <c r="E303" s="329"/>
      <c r="F303" s="329"/>
      <c r="G303" s="329"/>
      <c r="H303" s="329"/>
      <c r="I303" s="329"/>
      <c r="J303" s="329"/>
      <c r="K303" s="329"/>
      <c r="L303" s="329"/>
      <c r="M303" s="329"/>
      <c r="N303" s="329"/>
      <c r="O303" s="329"/>
      <c r="P303" s="329"/>
      <c r="Q303" s="329"/>
      <c r="R303" s="329"/>
      <c r="S303" s="329"/>
      <c r="T303" s="329"/>
      <c r="U303" s="329"/>
      <c r="V303" s="329"/>
      <c r="W303" s="329"/>
      <c r="X303" s="329"/>
      <c r="Y303" s="329"/>
      <c r="Z303" s="329"/>
      <c r="AA303" s="329"/>
      <c r="AB303" s="329"/>
      <c r="AC303" s="329"/>
      <c r="AD303" s="329"/>
      <c r="AE303" s="329"/>
      <c r="AF303" s="363"/>
    </row>
    <row r="304" spans="2:32" ht="18" customHeight="1" x14ac:dyDescent="0.25">
      <c r="B304" s="329"/>
      <c r="C304" s="361"/>
      <c r="D304" s="329"/>
      <c r="E304" s="329"/>
      <c r="F304" s="329"/>
      <c r="G304" s="329"/>
      <c r="H304" s="329"/>
      <c r="I304" s="329"/>
      <c r="J304" s="329"/>
      <c r="K304" s="329"/>
      <c r="L304" s="329"/>
      <c r="M304" s="329"/>
      <c r="N304" s="329"/>
      <c r="O304" s="329"/>
      <c r="P304" s="329"/>
      <c r="Q304" s="329"/>
      <c r="R304" s="329"/>
      <c r="S304" s="329"/>
      <c r="T304" s="329"/>
      <c r="U304" s="329"/>
      <c r="V304" s="329"/>
      <c r="W304" s="329"/>
      <c r="X304" s="329"/>
      <c r="Y304" s="329"/>
      <c r="Z304" s="329"/>
      <c r="AA304" s="329"/>
      <c r="AB304" s="329"/>
      <c r="AC304" s="329"/>
      <c r="AD304" s="329"/>
      <c r="AE304" s="329"/>
      <c r="AF304" s="363"/>
    </row>
    <row r="305" spans="2:32" ht="18" customHeight="1" x14ac:dyDescent="0.25">
      <c r="B305" s="329"/>
      <c r="C305" s="361"/>
      <c r="D305" s="329"/>
      <c r="E305" s="329"/>
      <c r="F305" s="329"/>
      <c r="G305" s="329"/>
      <c r="H305" s="329"/>
      <c r="I305" s="329"/>
      <c r="J305" s="329"/>
      <c r="K305" s="329"/>
      <c r="L305" s="329"/>
      <c r="M305" s="329"/>
      <c r="N305" s="329"/>
      <c r="O305" s="329"/>
      <c r="P305" s="329"/>
      <c r="Q305" s="329"/>
      <c r="R305" s="329"/>
      <c r="S305" s="329"/>
      <c r="T305" s="329"/>
      <c r="U305" s="329"/>
      <c r="V305" s="329"/>
      <c r="W305" s="329"/>
      <c r="X305" s="329"/>
      <c r="Y305" s="329"/>
      <c r="Z305" s="329"/>
      <c r="AA305" s="329"/>
      <c r="AB305" s="329"/>
      <c r="AC305" s="329"/>
      <c r="AD305" s="329"/>
      <c r="AE305" s="329"/>
      <c r="AF305" s="363"/>
    </row>
    <row r="306" spans="2:32" ht="18" customHeight="1" x14ac:dyDescent="0.25">
      <c r="B306" s="329"/>
      <c r="C306" s="361"/>
      <c r="D306" s="329"/>
      <c r="E306" s="329"/>
      <c r="F306" s="329"/>
      <c r="G306" s="329"/>
      <c r="H306" s="329"/>
      <c r="I306" s="329"/>
      <c r="J306" s="329"/>
      <c r="K306" s="329"/>
      <c r="L306" s="329"/>
      <c r="M306" s="329"/>
      <c r="N306" s="329"/>
      <c r="O306" s="329"/>
      <c r="P306" s="329"/>
      <c r="Q306" s="329"/>
      <c r="R306" s="329"/>
      <c r="S306" s="329"/>
      <c r="T306" s="329"/>
      <c r="U306" s="329"/>
      <c r="V306" s="329"/>
      <c r="W306" s="329"/>
      <c r="X306" s="329"/>
      <c r="Y306" s="329"/>
      <c r="Z306" s="329"/>
      <c r="AA306" s="329"/>
      <c r="AB306" s="329"/>
      <c r="AC306" s="329"/>
      <c r="AD306" s="329"/>
      <c r="AE306" s="329"/>
      <c r="AF306" s="363"/>
    </row>
    <row r="307" spans="2:32" ht="18" customHeight="1" x14ac:dyDescent="0.25">
      <c r="B307" s="329"/>
      <c r="C307" s="361"/>
      <c r="D307" s="329"/>
      <c r="E307" s="329"/>
      <c r="F307" s="329"/>
      <c r="G307" s="329"/>
      <c r="H307" s="329"/>
      <c r="I307" s="329"/>
      <c r="J307" s="329"/>
      <c r="K307" s="329"/>
      <c r="L307" s="329"/>
      <c r="M307" s="329"/>
      <c r="N307" s="329"/>
      <c r="O307" s="329"/>
      <c r="P307" s="329"/>
      <c r="Q307" s="329"/>
      <c r="R307" s="329"/>
      <c r="S307" s="329"/>
      <c r="T307" s="329"/>
      <c r="U307" s="329"/>
      <c r="V307" s="329"/>
      <c r="W307" s="329"/>
      <c r="X307" s="329"/>
      <c r="Y307" s="329"/>
      <c r="Z307" s="329"/>
      <c r="AA307" s="329"/>
      <c r="AB307" s="329"/>
      <c r="AC307" s="329"/>
      <c r="AD307" s="329"/>
      <c r="AE307" s="329"/>
      <c r="AF307" s="363"/>
    </row>
    <row r="308" spans="2:32" ht="18" customHeight="1" x14ac:dyDescent="0.25">
      <c r="B308" s="329"/>
      <c r="C308" s="361"/>
      <c r="D308" s="329"/>
      <c r="E308" s="329"/>
      <c r="F308" s="329"/>
      <c r="G308" s="329"/>
      <c r="H308" s="329"/>
      <c r="I308" s="329"/>
      <c r="J308" s="329"/>
      <c r="K308" s="329"/>
      <c r="L308" s="329"/>
      <c r="M308" s="329"/>
      <c r="N308" s="329"/>
      <c r="O308" s="329"/>
      <c r="P308" s="329"/>
      <c r="Q308" s="329"/>
      <c r="R308" s="329"/>
      <c r="S308" s="329"/>
      <c r="T308" s="329"/>
      <c r="U308" s="329"/>
      <c r="V308" s="329"/>
      <c r="W308" s="329"/>
      <c r="X308" s="329"/>
      <c r="Y308" s="329"/>
      <c r="Z308" s="329"/>
      <c r="AA308" s="329"/>
      <c r="AB308" s="329"/>
      <c r="AC308" s="329"/>
      <c r="AD308" s="329"/>
      <c r="AE308" s="329"/>
      <c r="AF308" s="363"/>
    </row>
    <row r="309" spans="2:32" ht="18" customHeight="1" x14ac:dyDescent="0.25">
      <c r="B309" s="329"/>
      <c r="C309" s="361"/>
      <c r="D309" s="329"/>
      <c r="E309" s="329"/>
      <c r="F309" s="329"/>
      <c r="G309" s="329"/>
      <c r="H309" s="329"/>
      <c r="I309" s="329"/>
      <c r="J309" s="329"/>
      <c r="K309" s="329"/>
      <c r="L309" s="329"/>
      <c r="M309" s="329"/>
      <c r="N309" s="329"/>
      <c r="O309" s="329"/>
      <c r="P309" s="329"/>
      <c r="Q309" s="329"/>
      <c r="R309" s="329"/>
      <c r="S309" s="329"/>
      <c r="T309" s="329"/>
      <c r="U309" s="329"/>
      <c r="V309" s="329"/>
      <c r="W309" s="329"/>
      <c r="X309" s="329"/>
      <c r="Y309" s="329"/>
      <c r="Z309" s="329"/>
      <c r="AA309" s="329"/>
      <c r="AB309" s="329"/>
      <c r="AC309" s="329"/>
      <c r="AD309" s="329"/>
      <c r="AE309" s="329"/>
      <c r="AF309" s="363"/>
    </row>
    <row r="310" spans="2:32" ht="18" customHeight="1" x14ac:dyDescent="0.25">
      <c r="B310" s="329"/>
      <c r="C310" s="361"/>
      <c r="D310" s="329"/>
      <c r="E310" s="329"/>
      <c r="F310" s="329"/>
      <c r="G310" s="329"/>
      <c r="H310" s="329"/>
      <c r="I310" s="329"/>
      <c r="J310" s="329"/>
      <c r="K310" s="329"/>
      <c r="L310" s="329"/>
      <c r="M310" s="329"/>
      <c r="N310" s="329"/>
      <c r="O310" s="329"/>
      <c r="P310" s="329"/>
      <c r="Q310" s="329"/>
      <c r="R310" s="329"/>
      <c r="S310" s="329"/>
      <c r="T310" s="329"/>
      <c r="U310" s="329"/>
      <c r="V310" s="329"/>
      <c r="W310" s="329"/>
      <c r="X310" s="329"/>
      <c r="Y310" s="329"/>
      <c r="Z310" s="329"/>
      <c r="AA310" s="329"/>
      <c r="AB310" s="329"/>
      <c r="AC310" s="329"/>
      <c r="AD310" s="329"/>
      <c r="AE310" s="329"/>
      <c r="AF310" s="363"/>
    </row>
    <row r="311" spans="2:32" ht="18" customHeight="1" x14ac:dyDescent="0.25">
      <c r="B311" s="329"/>
      <c r="C311" s="361"/>
      <c r="D311" s="329"/>
      <c r="E311" s="329"/>
      <c r="F311" s="329"/>
      <c r="G311" s="329"/>
      <c r="H311" s="329"/>
      <c r="I311" s="329"/>
      <c r="J311" s="329"/>
      <c r="K311" s="329"/>
      <c r="L311" s="329"/>
      <c r="M311" s="329"/>
      <c r="N311" s="329"/>
      <c r="O311" s="329"/>
      <c r="P311" s="329"/>
      <c r="Q311" s="329"/>
      <c r="R311" s="329"/>
      <c r="S311" s="329"/>
      <c r="T311" s="329"/>
      <c r="U311" s="329"/>
      <c r="V311" s="329"/>
      <c r="W311" s="329"/>
      <c r="X311" s="329"/>
      <c r="Y311" s="329"/>
      <c r="Z311" s="329"/>
      <c r="AA311" s="329"/>
      <c r="AB311" s="329"/>
      <c r="AC311" s="329"/>
      <c r="AD311" s="329"/>
      <c r="AE311" s="329"/>
      <c r="AF311" s="363"/>
    </row>
    <row r="312" spans="2:32" ht="18" customHeight="1" x14ac:dyDescent="0.25">
      <c r="B312" s="329"/>
      <c r="C312" s="361"/>
      <c r="D312" s="329"/>
      <c r="E312" s="329"/>
      <c r="F312" s="329"/>
      <c r="G312" s="329"/>
      <c r="H312" s="329"/>
      <c r="I312" s="329"/>
      <c r="J312" s="329"/>
      <c r="K312" s="329"/>
      <c r="L312" s="329"/>
      <c r="M312" s="329"/>
      <c r="N312" s="329"/>
      <c r="O312" s="329"/>
      <c r="P312" s="329"/>
      <c r="Q312" s="329"/>
      <c r="R312" s="329"/>
      <c r="S312" s="329"/>
      <c r="T312" s="329"/>
      <c r="U312" s="329"/>
      <c r="V312" s="329"/>
      <c r="W312" s="329"/>
      <c r="X312" s="329"/>
      <c r="Y312" s="329"/>
      <c r="Z312" s="329"/>
      <c r="AA312" s="329"/>
      <c r="AB312" s="329"/>
      <c r="AC312" s="329"/>
      <c r="AD312" s="329"/>
      <c r="AE312" s="329"/>
      <c r="AF312" s="363"/>
    </row>
    <row r="313" spans="2:32" ht="18" customHeight="1" x14ac:dyDescent="0.25">
      <c r="B313" s="329"/>
      <c r="C313" s="361"/>
      <c r="D313" s="329"/>
      <c r="E313" s="329"/>
      <c r="F313" s="329"/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329"/>
      <c r="R313" s="329"/>
      <c r="S313" s="329"/>
      <c r="T313" s="329"/>
      <c r="U313" s="329"/>
      <c r="V313" s="329"/>
      <c r="W313" s="329"/>
      <c r="X313" s="329"/>
      <c r="Y313" s="329"/>
      <c r="Z313" s="329"/>
      <c r="AA313" s="329"/>
      <c r="AB313" s="329"/>
      <c r="AC313" s="329"/>
      <c r="AD313" s="329"/>
      <c r="AE313" s="329"/>
      <c r="AF313" s="363"/>
    </row>
    <row r="314" spans="2:32" ht="18" customHeight="1" x14ac:dyDescent="0.25">
      <c r="B314" s="329"/>
      <c r="C314" s="361"/>
      <c r="D314" s="329"/>
      <c r="E314" s="329"/>
      <c r="F314" s="329"/>
      <c r="G314" s="329"/>
      <c r="H314" s="329"/>
      <c r="I314" s="329"/>
      <c r="J314" s="329"/>
      <c r="K314" s="329"/>
      <c r="L314" s="329"/>
      <c r="M314" s="329"/>
      <c r="N314" s="329"/>
      <c r="O314" s="329"/>
      <c r="P314" s="329"/>
      <c r="Q314" s="329"/>
      <c r="R314" s="329"/>
      <c r="S314" s="329"/>
      <c r="T314" s="329"/>
      <c r="U314" s="329"/>
      <c r="V314" s="329"/>
      <c r="W314" s="329"/>
      <c r="X314" s="329"/>
      <c r="Y314" s="329"/>
      <c r="Z314" s="329"/>
      <c r="AA314" s="329"/>
      <c r="AB314" s="329"/>
      <c r="AC314" s="329"/>
      <c r="AD314" s="329"/>
      <c r="AE314" s="329"/>
      <c r="AF314" s="363"/>
    </row>
    <row r="315" spans="2:32" ht="18" customHeight="1" x14ac:dyDescent="0.25">
      <c r="B315" s="329"/>
      <c r="C315" s="361"/>
      <c r="D315" s="329"/>
      <c r="E315" s="329"/>
      <c r="F315" s="329"/>
      <c r="G315" s="329"/>
      <c r="H315" s="329"/>
      <c r="I315" s="329"/>
      <c r="J315" s="329"/>
      <c r="K315" s="329"/>
      <c r="L315" s="329"/>
      <c r="M315" s="329"/>
      <c r="N315" s="329"/>
      <c r="O315" s="329"/>
      <c r="P315" s="329"/>
      <c r="Q315" s="329"/>
      <c r="R315" s="329"/>
      <c r="S315" s="329"/>
      <c r="T315" s="329"/>
      <c r="U315" s="329"/>
      <c r="V315" s="329"/>
      <c r="W315" s="329"/>
      <c r="X315" s="329"/>
      <c r="Y315" s="329"/>
      <c r="Z315" s="329"/>
      <c r="AA315" s="329"/>
      <c r="AB315" s="329"/>
      <c r="AC315" s="329"/>
      <c r="AD315" s="329"/>
      <c r="AE315" s="329"/>
      <c r="AF315" s="363"/>
    </row>
    <row r="316" spans="2:32" ht="18" customHeight="1" x14ac:dyDescent="0.25">
      <c r="B316" s="329"/>
      <c r="C316" s="361"/>
      <c r="D316" s="329"/>
      <c r="E316" s="329"/>
      <c r="F316" s="329"/>
      <c r="G316" s="329"/>
      <c r="H316" s="329"/>
      <c r="I316" s="329"/>
      <c r="J316" s="329"/>
      <c r="K316" s="329"/>
      <c r="L316" s="329"/>
      <c r="M316" s="329"/>
      <c r="N316" s="329"/>
      <c r="O316" s="329"/>
      <c r="P316" s="329"/>
      <c r="Q316" s="329"/>
      <c r="R316" s="329"/>
      <c r="S316" s="329"/>
      <c r="T316" s="329"/>
      <c r="U316" s="329"/>
      <c r="V316" s="329"/>
      <c r="W316" s="329"/>
      <c r="X316" s="329"/>
      <c r="Y316" s="329"/>
      <c r="Z316" s="329"/>
      <c r="AA316" s="329"/>
      <c r="AB316" s="329"/>
      <c r="AC316" s="329"/>
      <c r="AD316" s="329"/>
      <c r="AE316" s="329"/>
      <c r="AF316" s="363"/>
    </row>
    <row r="317" spans="2:32" ht="18" customHeight="1" x14ac:dyDescent="0.25">
      <c r="B317" s="329"/>
      <c r="C317" s="361"/>
      <c r="D317" s="329"/>
      <c r="E317" s="329"/>
      <c r="F317" s="329"/>
      <c r="G317" s="329"/>
      <c r="H317" s="329"/>
      <c r="I317" s="329"/>
      <c r="J317" s="329"/>
      <c r="K317" s="329"/>
      <c r="L317" s="329"/>
      <c r="M317" s="329"/>
      <c r="N317" s="329"/>
      <c r="O317" s="329"/>
      <c r="P317" s="329"/>
      <c r="Q317" s="329"/>
      <c r="R317" s="329"/>
      <c r="S317" s="329"/>
      <c r="T317" s="329"/>
      <c r="U317" s="329"/>
      <c r="V317" s="329"/>
      <c r="W317" s="329"/>
      <c r="X317" s="329"/>
      <c r="Y317" s="329"/>
      <c r="Z317" s="329"/>
      <c r="AA317" s="329"/>
      <c r="AB317" s="329"/>
      <c r="AC317" s="329"/>
      <c r="AD317" s="329"/>
      <c r="AE317" s="329"/>
      <c r="AF317" s="363"/>
    </row>
    <row r="318" spans="2:32" ht="18" customHeight="1" x14ac:dyDescent="0.25">
      <c r="B318" s="329"/>
      <c r="C318" s="361"/>
      <c r="D318" s="329"/>
      <c r="E318" s="329"/>
      <c r="F318" s="329"/>
      <c r="G318" s="329"/>
      <c r="H318" s="329"/>
      <c r="I318" s="329"/>
      <c r="J318" s="329"/>
      <c r="K318" s="329"/>
      <c r="L318" s="329"/>
      <c r="M318" s="329"/>
      <c r="N318" s="329"/>
      <c r="O318" s="329"/>
      <c r="P318" s="329"/>
      <c r="Q318" s="329"/>
      <c r="R318" s="329"/>
      <c r="S318" s="329"/>
      <c r="T318" s="329"/>
      <c r="U318" s="329"/>
      <c r="V318" s="329"/>
      <c r="W318" s="329"/>
      <c r="X318" s="329"/>
      <c r="Y318" s="329"/>
      <c r="Z318" s="329"/>
      <c r="AA318" s="329"/>
      <c r="AB318" s="329"/>
      <c r="AC318" s="329"/>
      <c r="AD318" s="329"/>
      <c r="AE318" s="329"/>
      <c r="AF318" s="363"/>
    </row>
    <row r="319" spans="2:32" ht="18" customHeight="1" x14ac:dyDescent="0.25">
      <c r="B319" s="329"/>
      <c r="C319" s="361"/>
      <c r="D319" s="329"/>
      <c r="E319" s="329"/>
      <c r="F319" s="329"/>
      <c r="G319" s="329"/>
      <c r="H319" s="329"/>
      <c r="I319" s="329"/>
      <c r="J319" s="329"/>
      <c r="K319" s="329"/>
      <c r="L319" s="329"/>
      <c r="M319" s="329"/>
      <c r="N319" s="329"/>
      <c r="O319" s="329"/>
      <c r="P319" s="329"/>
      <c r="Q319" s="329"/>
      <c r="R319" s="329"/>
      <c r="S319" s="329"/>
      <c r="T319" s="329"/>
      <c r="U319" s="329"/>
      <c r="V319" s="329"/>
      <c r="W319" s="329"/>
      <c r="X319" s="329"/>
      <c r="Y319" s="329"/>
      <c r="Z319" s="329"/>
      <c r="AA319" s="329"/>
      <c r="AB319" s="329"/>
      <c r="AC319" s="329"/>
      <c r="AD319" s="329"/>
      <c r="AE319" s="329"/>
      <c r="AF319" s="363"/>
    </row>
    <row r="320" spans="2:32" ht="18" customHeight="1" x14ac:dyDescent="0.25">
      <c r="B320" s="329"/>
      <c r="C320" s="361"/>
      <c r="D320" s="329"/>
      <c r="E320" s="329"/>
      <c r="F320" s="329"/>
      <c r="G320" s="329"/>
      <c r="H320" s="329"/>
      <c r="I320" s="329"/>
      <c r="J320" s="329"/>
      <c r="K320" s="329"/>
      <c r="L320" s="329"/>
      <c r="M320" s="329"/>
      <c r="N320" s="329"/>
      <c r="O320" s="329"/>
      <c r="P320" s="329"/>
      <c r="Q320" s="329"/>
      <c r="R320" s="329"/>
      <c r="S320" s="329"/>
      <c r="T320" s="329"/>
      <c r="U320" s="329"/>
      <c r="V320" s="329"/>
      <c r="W320" s="329"/>
      <c r="X320" s="329"/>
      <c r="Y320" s="329"/>
      <c r="Z320" s="329"/>
      <c r="AA320" s="329"/>
      <c r="AB320" s="329"/>
      <c r="AC320" s="329"/>
      <c r="AD320" s="329"/>
      <c r="AE320" s="329"/>
      <c r="AF320" s="363"/>
    </row>
    <row r="321" spans="2:32" ht="18" customHeight="1" x14ac:dyDescent="0.25">
      <c r="B321" s="329"/>
      <c r="C321" s="361"/>
      <c r="D321" s="329"/>
      <c r="E321" s="329"/>
      <c r="F321" s="329"/>
      <c r="G321" s="329"/>
      <c r="H321" s="329"/>
      <c r="I321" s="329"/>
      <c r="J321" s="329"/>
      <c r="K321" s="329"/>
      <c r="L321" s="329"/>
      <c r="M321" s="329"/>
      <c r="N321" s="329"/>
      <c r="O321" s="329"/>
      <c r="P321" s="329"/>
      <c r="Q321" s="329"/>
      <c r="R321" s="329"/>
      <c r="S321" s="329"/>
      <c r="T321" s="329"/>
      <c r="U321" s="329"/>
      <c r="V321" s="329"/>
      <c r="W321" s="329"/>
      <c r="X321" s="329"/>
      <c r="Y321" s="329"/>
      <c r="Z321" s="329"/>
      <c r="AA321" s="329"/>
      <c r="AB321" s="329"/>
      <c r="AC321" s="329"/>
      <c r="AD321" s="329"/>
      <c r="AE321" s="329"/>
      <c r="AF321" s="363"/>
    </row>
    <row r="322" spans="2:32" ht="18" customHeight="1" x14ac:dyDescent="0.25">
      <c r="B322" s="329"/>
      <c r="C322" s="361"/>
      <c r="D322" s="329"/>
      <c r="E322" s="329"/>
      <c r="F322" s="329"/>
      <c r="G322" s="329"/>
      <c r="H322" s="329"/>
      <c r="I322" s="329"/>
      <c r="J322" s="329"/>
      <c r="K322" s="329"/>
      <c r="L322" s="329"/>
      <c r="M322" s="329"/>
      <c r="N322" s="329"/>
      <c r="O322" s="329"/>
      <c r="P322" s="329"/>
      <c r="Q322" s="329"/>
      <c r="R322" s="329"/>
      <c r="S322" s="329"/>
      <c r="T322" s="329"/>
      <c r="U322" s="329"/>
      <c r="V322" s="329"/>
      <c r="W322" s="329"/>
      <c r="X322" s="329"/>
      <c r="Y322" s="329"/>
      <c r="Z322" s="329"/>
      <c r="AA322" s="329"/>
      <c r="AB322" s="329"/>
      <c r="AC322" s="329"/>
      <c r="AD322" s="329"/>
      <c r="AE322" s="329"/>
      <c r="AF322" s="363"/>
    </row>
  </sheetData>
  <sheetProtection password="D62E" sheet="1" objects="1" scenarios="1" selectLockedCells="1"/>
  <mergeCells count="152">
    <mergeCell ref="W47:AD47"/>
    <mergeCell ref="W48:AD48"/>
    <mergeCell ref="U48:V48"/>
    <mergeCell ref="W24:AD24"/>
    <mergeCell ref="W25:AD25"/>
    <mergeCell ref="W26:AD26"/>
    <mergeCell ref="W27:AD27"/>
    <mergeCell ref="W28:AD28"/>
    <mergeCell ref="W29:AD29"/>
    <mergeCell ref="W30:AD30"/>
    <mergeCell ref="W31:AD31"/>
    <mergeCell ref="W32:AD32"/>
    <mergeCell ref="W33:AD33"/>
    <mergeCell ref="W34:AD34"/>
    <mergeCell ref="W35:AD35"/>
    <mergeCell ref="W36:AD36"/>
    <mergeCell ref="W37:AD37"/>
    <mergeCell ref="W38:AD38"/>
    <mergeCell ref="W39:AD39"/>
    <mergeCell ref="W40:AD40"/>
    <mergeCell ref="W41:AD41"/>
    <mergeCell ref="W42:AD42"/>
    <mergeCell ref="W43:AD43"/>
    <mergeCell ref="W44:AD44"/>
    <mergeCell ref="W45:AD45"/>
    <mergeCell ref="W46:AD46"/>
    <mergeCell ref="U38:V38"/>
    <mergeCell ref="U39:V39"/>
    <mergeCell ref="U40:V40"/>
    <mergeCell ref="U41:V41"/>
    <mergeCell ref="U42:V42"/>
    <mergeCell ref="U43:V43"/>
    <mergeCell ref="U44:V44"/>
    <mergeCell ref="U45:V45"/>
    <mergeCell ref="U46:V46"/>
    <mergeCell ref="E26:H26"/>
    <mergeCell ref="E27:H27"/>
    <mergeCell ref="U24:V24"/>
    <mergeCell ref="U25:V25"/>
    <mergeCell ref="U26:V26"/>
    <mergeCell ref="U27:V27"/>
    <mergeCell ref="E43:H43"/>
    <mergeCell ref="E44:H44"/>
    <mergeCell ref="E45:H45"/>
    <mergeCell ref="I24:T24"/>
    <mergeCell ref="I25:T25"/>
    <mergeCell ref="I26:T26"/>
    <mergeCell ref="I27:T27"/>
    <mergeCell ref="I28:T28"/>
    <mergeCell ref="I29:T29"/>
    <mergeCell ref="I30:T30"/>
    <mergeCell ref="I31:T31"/>
    <mergeCell ref="I32:T32"/>
    <mergeCell ref="I33:T33"/>
    <mergeCell ref="I34:T34"/>
    <mergeCell ref="I35:T35"/>
    <mergeCell ref="I36:T36"/>
    <mergeCell ref="I37:T37"/>
    <mergeCell ref="I38:T38"/>
    <mergeCell ref="D7:F8"/>
    <mergeCell ref="G7:N8"/>
    <mergeCell ref="U1:AE1"/>
    <mergeCell ref="U2:AE2"/>
    <mergeCell ref="D3:F4"/>
    <mergeCell ref="G3:N4"/>
    <mergeCell ref="X3:AE3"/>
    <mergeCell ref="B1:Q2"/>
    <mergeCell ref="D5:F6"/>
    <mergeCell ref="G5:N6"/>
    <mergeCell ref="X4:AE4"/>
    <mergeCell ref="X5:AE5"/>
    <mergeCell ref="X6:AE6"/>
    <mergeCell ref="X7:AE8"/>
    <mergeCell ref="B20:AE20"/>
    <mergeCell ref="C22:D22"/>
    <mergeCell ref="B10:AE10"/>
    <mergeCell ref="B19:AE19"/>
    <mergeCell ref="C23:D23"/>
    <mergeCell ref="C24:D24"/>
    <mergeCell ref="C25:D25"/>
    <mergeCell ref="W22:AD22"/>
    <mergeCell ref="U22:V22"/>
    <mergeCell ref="U23:V23"/>
    <mergeCell ref="I22:T22"/>
    <mergeCell ref="I23:T23"/>
    <mergeCell ref="E22:H22"/>
    <mergeCell ref="E23:H23"/>
    <mergeCell ref="W23:AD23"/>
    <mergeCell ref="E24:H24"/>
    <mergeCell ref="E25:H25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46:D46"/>
    <mergeCell ref="C47:D47"/>
    <mergeCell ref="C48:D48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I46:T46"/>
    <mergeCell ref="I47:T47"/>
    <mergeCell ref="I48:T48"/>
    <mergeCell ref="U47:V47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6:H46"/>
    <mergeCell ref="E47:H47"/>
    <mergeCell ref="E48:H48"/>
    <mergeCell ref="I39:T39"/>
    <mergeCell ref="I40:T40"/>
    <mergeCell ref="I41:T41"/>
    <mergeCell ref="U32:V32"/>
    <mergeCell ref="U33:V33"/>
    <mergeCell ref="U34:V34"/>
    <mergeCell ref="E28:H28"/>
    <mergeCell ref="E29:H29"/>
    <mergeCell ref="E30:H30"/>
    <mergeCell ref="E31:H31"/>
    <mergeCell ref="U28:V28"/>
    <mergeCell ref="I42:T42"/>
    <mergeCell ref="I43:T43"/>
    <mergeCell ref="I44:T44"/>
    <mergeCell ref="I45:T45"/>
    <mergeCell ref="U29:V29"/>
    <mergeCell ref="U30:V30"/>
    <mergeCell ref="U31:V31"/>
    <mergeCell ref="U35:V35"/>
    <mergeCell ref="U36:V36"/>
    <mergeCell ref="U37:V37"/>
  </mergeCells>
  <conditionalFormatting sqref="X3:AE8 G3:N8">
    <cfRule type="cellIs" dxfId="9" priority="1" operator="equal">
      <formula>0</formula>
    </cfRule>
  </conditionalFormatting>
  <dataValidations count="1">
    <dataValidation type="list" allowBlank="1" showInputMessage="1" showErrorMessage="1" sqref="I23:T48">
      <formula1>INDIRECT(E23)</formula1>
    </dataValidation>
  </dataValidations>
  <printOptions horizontalCentered="1"/>
  <pageMargins left="0.23622047244094491" right="0.23622047244094491" top="0.51181102362204722" bottom="0.51181102362204722" header="0.31496062992125984" footer="0.31496062992125984"/>
  <pageSetup paperSize="9" scale="91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0">
              <controlPr defaultSize="0" autoFill="0" autoLine="0" autoPict="0">
                <anchor moveWithCells="1">
                  <from>
                    <xdr:col>2</xdr:col>
                    <xdr:colOff>66675</xdr:colOff>
                    <xdr:row>16</xdr:row>
                    <xdr:rowOff>104775</xdr:rowOff>
                  </from>
                  <to>
                    <xdr:col>10</xdr:col>
                    <xdr:colOff>28575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1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180975</xdr:rowOff>
                  </from>
                  <to>
                    <xdr:col>10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14</xdr:row>
                    <xdr:rowOff>180975</xdr:rowOff>
                  </from>
                  <to>
                    <xdr:col>20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16</xdr:row>
                    <xdr:rowOff>95250</xdr:rowOff>
                  </from>
                  <to>
                    <xdr:col>20</xdr:col>
                    <xdr:colOff>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4">
              <controlPr defaultSize="0" autoFill="0" autoLine="0" autoPict="0">
                <anchor moveWithCells="1">
                  <from>
                    <xdr:col>21</xdr:col>
                    <xdr:colOff>219075</xdr:colOff>
                    <xdr:row>14</xdr:row>
                    <xdr:rowOff>180975</xdr:rowOff>
                  </from>
                  <to>
                    <xdr:col>29</xdr:col>
                    <xdr:colOff>180975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5">
              <controlPr defaultSize="0" autoFill="0" autoLine="0" autoPict="0">
                <anchor moveWithCells="1">
                  <from>
                    <xdr:col>21</xdr:col>
                    <xdr:colOff>219075</xdr:colOff>
                    <xdr:row>16</xdr:row>
                    <xdr:rowOff>85725</xdr:rowOff>
                  </from>
                  <to>
                    <xdr:col>29</xdr:col>
                    <xdr:colOff>171450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0" name="Check Box 18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171450</xdr:rowOff>
                  </from>
                  <to>
                    <xdr:col>10</xdr:col>
                    <xdr:colOff>190500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'Kusovník mat.'!$K$5:$K$7</xm:f>
          </x14:formula1>
          <xm:sqref>E23:E48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K100"/>
  <sheetViews>
    <sheetView showGridLines="0" topLeftCell="A4" workbookViewId="0">
      <selection activeCell="E24" sqref="E24"/>
    </sheetView>
  </sheetViews>
  <sheetFormatPr defaultRowHeight="18" customHeight="1" x14ac:dyDescent="0.25"/>
  <cols>
    <col min="1" max="1" width="6" customWidth="1"/>
    <col min="2" max="2" width="54.7109375" customWidth="1"/>
    <col min="3" max="4" width="2.85546875" customWidth="1"/>
    <col min="5" max="5" width="54.7109375" customWidth="1"/>
    <col min="6" max="7" width="2.85546875" customWidth="1"/>
    <col min="8" max="8" width="54.7109375" customWidth="1"/>
    <col min="11" max="11" width="0" hidden="1" customWidth="1"/>
  </cols>
  <sheetData>
    <row r="1" spans="2:11" ht="10.5" customHeight="1" x14ac:dyDescent="0.25">
      <c r="B1" s="394"/>
      <c r="E1" s="394"/>
      <c r="F1" s="394"/>
      <c r="H1" s="394"/>
    </row>
    <row r="2" spans="2:11" ht="31.5" customHeight="1" x14ac:dyDescent="0.25">
      <c r="B2" s="398" t="s">
        <v>188</v>
      </c>
      <c r="E2" s="398" t="s">
        <v>188</v>
      </c>
      <c r="F2" s="399"/>
      <c r="H2" s="398" t="s">
        <v>188</v>
      </c>
    </row>
    <row r="3" spans="2:11" s="1" customFormat="1" ht="6.75" customHeight="1" x14ac:dyDescent="0.25">
      <c r="B3" s="399"/>
      <c r="E3" s="399"/>
      <c r="F3" s="399"/>
      <c r="H3" s="399"/>
    </row>
    <row r="4" spans="2:11" ht="25.5" customHeight="1" x14ac:dyDescent="0.25">
      <c r="B4" s="395" t="s">
        <v>221</v>
      </c>
      <c r="E4" s="395" t="s">
        <v>222</v>
      </c>
      <c r="F4" s="400"/>
      <c r="H4" s="395" t="s">
        <v>212</v>
      </c>
    </row>
    <row r="5" spans="2:11" ht="15" x14ac:dyDescent="0.25">
      <c r="B5" s="402" t="s">
        <v>264</v>
      </c>
      <c r="C5" s="406"/>
      <c r="D5" s="406"/>
      <c r="E5" s="402" t="s">
        <v>211</v>
      </c>
      <c r="F5" s="392"/>
      <c r="H5" s="402" t="s">
        <v>204</v>
      </c>
      <c r="K5" t="s">
        <v>221</v>
      </c>
    </row>
    <row r="6" spans="2:11" ht="15" x14ac:dyDescent="0.25">
      <c r="B6" s="401" t="s">
        <v>195</v>
      </c>
      <c r="E6" s="401" t="s">
        <v>248</v>
      </c>
      <c r="F6" s="392"/>
      <c r="H6" s="401" t="s">
        <v>201</v>
      </c>
      <c r="K6" t="s">
        <v>222</v>
      </c>
    </row>
    <row r="7" spans="2:11" ht="15" x14ac:dyDescent="0.25">
      <c r="B7" s="402" t="s">
        <v>247</v>
      </c>
      <c r="E7" s="401" t="s">
        <v>239</v>
      </c>
      <c r="F7" s="393"/>
      <c r="H7" s="403" t="s">
        <v>237</v>
      </c>
      <c r="K7" t="s">
        <v>212</v>
      </c>
    </row>
    <row r="8" spans="2:11" ht="15" x14ac:dyDescent="0.25">
      <c r="B8" s="402" t="s">
        <v>254</v>
      </c>
      <c r="E8" s="402" t="s">
        <v>240</v>
      </c>
      <c r="F8" s="393"/>
      <c r="H8" s="402" t="s">
        <v>203</v>
      </c>
    </row>
    <row r="9" spans="2:11" ht="15" x14ac:dyDescent="0.25">
      <c r="B9" s="402" t="s">
        <v>262</v>
      </c>
      <c r="E9" s="401" t="s">
        <v>238</v>
      </c>
      <c r="F9" s="393"/>
      <c r="H9" s="402" t="s">
        <v>225</v>
      </c>
    </row>
    <row r="10" spans="2:11" ht="15" x14ac:dyDescent="0.25">
      <c r="B10" s="402" t="s">
        <v>263</v>
      </c>
      <c r="E10" s="401" t="s">
        <v>241</v>
      </c>
      <c r="F10" s="393"/>
      <c r="H10" s="402" t="s">
        <v>224</v>
      </c>
    </row>
    <row r="11" spans="2:11" ht="15" x14ac:dyDescent="0.25">
      <c r="B11" s="402" t="s">
        <v>246</v>
      </c>
      <c r="E11" s="401" t="s">
        <v>242</v>
      </c>
      <c r="F11" s="392"/>
      <c r="H11" s="401" t="s">
        <v>223</v>
      </c>
    </row>
    <row r="12" spans="2:11" ht="15" x14ac:dyDescent="0.25">
      <c r="B12" s="402" t="s">
        <v>251</v>
      </c>
      <c r="E12" s="402" t="s">
        <v>243</v>
      </c>
      <c r="F12" s="393"/>
      <c r="H12" s="401" t="s">
        <v>232</v>
      </c>
    </row>
    <row r="13" spans="2:11" ht="15" x14ac:dyDescent="0.25">
      <c r="B13" s="401" t="s">
        <v>245</v>
      </c>
      <c r="E13" s="404"/>
      <c r="F13" s="393"/>
      <c r="H13" s="409" t="s">
        <v>231</v>
      </c>
    </row>
    <row r="14" spans="2:11" ht="15" x14ac:dyDescent="0.25">
      <c r="B14" s="401" t="s">
        <v>250</v>
      </c>
      <c r="E14" s="404"/>
      <c r="F14" s="393"/>
      <c r="H14" s="401" t="s">
        <v>209</v>
      </c>
    </row>
    <row r="15" spans="2:11" ht="15" x14ac:dyDescent="0.25">
      <c r="B15" s="401" t="s">
        <v>244</v>
      </c>
      <c r="E15" s="404"/>
      <c r="F15" s="393"/>
      <c r="H15" s="405" t="s">
        <v>199</v>
      </c>
    </row>
    <row r="16" spans="2:11" ht="15" x14ac:dyDescent="0.25">
      <c r="B16" s="401" t="s">
        <v>249</v>
      </c>
      <c r="E16" s="404"/>
      <c r="F16" s="393"/>
      <c r="H16" s="402" t="s">
        <v>200</v>
      </c>
    </row>
    <row r="17" spans="2:8" ht="15" x14ac:dyDescent="0.25">
      <c r="B17" s="401" t="s">
        <v>281</v>
      </c>
      <c r="E17" s="404"/>
      <c r="F17" s="393"/>
      <c r="H17" s="402" t="s">
        <v>205</v>
      </c>
    </row>
    <row r="18" spans="2:8" ht="15" x14ac:dyDescent="0.25">
      <c r="B18" s="402" t="s">
        <v>256</v>
      </c>
      <c r="E18" s="404"/>
      <c r="F18" s="393"/>
      <c r="H18" s="405" t="s">
        <v>202</v>
      </c>
    </row>
    <row r="19" spans="2:8" ht="15" x14ac:dyDescent="0.25">
      <c r="B19" s="402" t="s">
        <v>189</v>
      </c>
      <c r="E19" s="404"/>
      <c r="F19" s="393"/>
      <c r="H19" s="402" t="s">
        <v>234</v>
      </c>
    </row>
    <row r="20" spans="2:8" ht="18" customHeight="1" x14ac:dyDescent="0.25">
      <c r="B20" s="402" t="s">
        <v>190</v>
      </c>
      <c r="E20" s="404"/>
      <c r="F20" s="392"/>
      <c r="H20" s="402" t="s">
        <v>235</v>
      </c>
    </row>
    <row r="21" spans="2:8" ht="18" customHeight="1" x14ac:dyDescent="0.25">
      <c r="B21" s="401" t="s">
        <v>257</v>
      </c>
      <c r="E21" s="404"/>
      <c r="F21" s="392"/>
      <c r="H21" s="402" t="s">
        <v>236</v>
      </c>
    </row>
    <row r="22" spans="2:8" ht="18" customHeight="1" x14ac:dyDescent="0.25">
      <c r="B22" s="401" t="s">
        <v>258</v>
      </c>
      <c r="E22" s="404"/>
      <c r="F22" s="396"/>
      <c r="H22" s="402" t="s">
        <v>233</v>
      </c>
    </row>
    <row r="23" spans="2:8" ht="18" customHeight="1" x14ac:dyDescent="0.25">
      <c r="B23" s="401" t="s">
        <v>259</v>
      </c>
      <c r="E23" s="404"/>
      <c r="H23" s="402" t="s">
        <v>207</v>
      </c>
    </row>
    <row r="24" spans="2:8" ht="18" customHeight="1" x14ac:dyDescent="0.25">
      <c r="B24" s="403" t="s">
        <v>198</v>
      </c>
      <c r="E24" s="404"/>
      <c r="H24" s="402" t="s">
        <v>206</v>
      </c>
    </row>
    <row r="25" spans="2:8" ht="18" customHeight="1" x14ac:dyDescent="0.25">
      <c r="B25" s="401" t="s">
        <v>255</v>
      </c>
      <c r="E25" s="404"/>
      <c r="H25" s="404"/>
    </row>
    <row r="26" spans="2:8" ht="18" customHeight="1" x14ac:dyDescent="0.25">
      <c r="B26" s="401" t="s">
        <v>260</v>
      </c>
      <c r="E26" s="404"/>
      <c r="H26" s="404"/>
    </row>
    <row r="27" spans="2:8" ht="18" customHeight="1" x14ac:dyDescent="0.25">
      <c r="B27" s="402" t="s">
        <v>197</v>
      </c>
      <c r="E27" s="404"/>
      <c r="H27" s="404"/>
    </row>
    <row r="28" spans="2:8" ht="18" customHeight="1" x14ac:dyDescent="0.25">
      <c r="B28" s="402" t="s">
        <v>253</v>
      </c>
      <c r="E28" s="404"/>
      <c r="H28" s="404"/>
    </row>
    <row r="29" spans="2:8" ht="18" customHeight="1" x14ac:dyDescent="0.25">
      <c r="B29" s="402" t="s">
        <v>196</v>
      </c>
      <c r="E29" s="404"/>
      <c r="H29" s="404"/>
    </row>
    <row r="30" spans="2:8" ht="18" customHeight="1" x14ac:dyDescent="0.25">
      <c r="B30" s="402" t="s">
        <v>252</v>
      </c>
      <c r="E30" s="404"/>
      <c r="H30" s="404"/>
    </row>
    <row r="31" spans="2:8" ht="18" customHeight="1" x14ac:dyDescent="0.25">
      <c r="B31" s="401" t="s">
        <v>210</v>
      </c>
      <c r="E31" s="404"/>
      <c r="H31" s="404"/>
    </row>
    <row r="32" spans="2:8" ht="18" customHeight="1" x14ac:dyDescent="0.25">
      <c r="B32" s="402" t="s">
        <v>191</v>
      </c>
      <c r="E32" s="404"/>
      <c r="H32" s="404"/>
    </row>
    <row r="33" spans="2:8" ht="18" customHeight="1" x14ac:dyDescent="0.25">
      <c r="B33" s="402" t="s">
        <v>192</v>
      </c>
      <c r="E33" s="404"/>
      <c r="H33" s="404"/>
    </row>
    <row r="34" spans="2:8" ht="18" customHeight="1" x14ac:dyDescent="0.25">
      <c r="B34" s="402" t="s">
        <v>193</v>
      </c>
      <c r="E34" s="404"/>
      <c r="H34" s="404"/>
    </row>
    <row r="35" spans="2:8" ht="18" customHeight="1" x14ac:dyDescent="0.25">
      <c r="B35" s="402" t="s">
        <v>194</v>
      </c>
      <c r="E35" s="404"/>
      <c r="H35" s="404"/>
    </row>
    <row r="36" spans="2:8" ht="18" customHeight="1" x14ac:dyDescent="0.25">
      <c r="B36" s="401" t="s">
        <v>208</v>
      </c>
      <c r="E36" s="404"/>
      <c r="H36" s="404"/>
    </row>
    <row r="37" spans="2:8" ht="18" customHeight="1" x14ac:dyDescent="0.25">
      <c r="B37" s="404"/>
      <c r="E37" s="404"/>
      <c r="H37" s="404"/>
    </row>
    <row r="38" spans="2:8" ht="18" customHeight="1" x14ac:dyDescent="0.25">
      <c r="B38" s="404"/>
      <c r="E38" s="404"/>
      <c r="H38" s="404"/>
    </row>
    <row r="39" spans="2:8" ht="18" customHeight="1" x14ac:dyDescent="0.25">
      <c r="B39" s="404"/>
      <c r="E39" s="404"/>
      <c r="H39" s="404"/>
    </row>
    <row r="40" spans="2:8" ht="18" customHeight="1" x14ac:dyDescent="0.25">
      <c r="B40" s="404"/>
      <c r="E40" s="404"/>
      <c r="H40" s="404"/>
    </row>
    <row r="41" spans="2:8" ht="18" customHeight="1" x14ac:dyDescent="0.25">
      <c r="B41" s="404"/>
      <c r="E41" s="404"/>
      <c r="H41" s="404"/>
    </row>
    <row r="42" spans="2:8" ht="18" customHeight="1" x14ac:dyDescent="0.25">
      <c r="B42" s="404"/>
      <c r="E42" s="404"/>
      <c r="H42" s="404"/>
    </row>
    <row r="43" spans="2:8" ht="18" customHeight="1" x14ac:dyDescent="0.25">
      <c r="B43" s="404"/>
      <c r="E43" s="404"/>
      <c r="H43" s="404"/>
    </row>
    <row r="44" spans="2:8" ht="18" customHeight="1" x14ac:dyDescent="0.25">
      <c r="B44" s="404"/>
      <c r="E44" s="404"/>
      <c r="H44" s="404"/>
    </row>
    <row r="45" spans="2:8" ht="18" customHeight="1" x14ac:dyDescent="0.25">
      <c r="B45" s="404"/>
      <c r="E45" s="404"/>
      <c r="H45" s="404"/>
    </row>
    <row r="46" spans="2:8" ht="18" customHeight="1" x14ac:dyDescent="0.25">
      <c r="B46" s="404"/>
      <c r="E46" s="404"/>
      <c r="H46" s="404"/>
    </row>
    <row r="47" spans="2:8" ht="18" customHeight="1" x14ac:dyDescent="0.25">
      <c r="B47" s="404"/>
      <c r="E47" s="404"/>
      <c r="H47" s="404"/>
    </row>
    <row r="48" spans="2:8" ht="18" customHeight="1" x14ac:dyDescent="0.25">
      <c r="B48" s="404"/>
      <c r="E48" s="404"/>
      <c r="H48" s="404"/>
    </row>
    <row r="49" spans="2:8" ht="18" customHeight="1" x14ac:dyDescent="0.25">
      <c r="B49" s="404"/>
      <c r="E49" s="404"/>
      <c r="H49" s="404"/>
    </row>
    <row r="50" spans="2:8" ht="18" customHeight="1" x14ac:dyDescent="0.25">
      <c r="B50" s="404"/>
      <c r="E50" s="404"/>
      <c r="H50" s="404"/>
    </row>
    <row r="51" spans="2:8" ht="18" customHeight="1" x14ac:dyDescent="0.25">
      <c r="B51" s="404"/>
      <c r="E51" s="404"/>
      <c r="H51" s="404"/>
    </row>
    <row r="52" spans="2:8" ht="18" customHeight="1" x14ac:dyDescent="0.25">
      <c r="B52" s="404"/>
      <c r="E52" s="404"/>
      <c r="H52" s="404"/>
    </row>
    <row r="53" spans="2:8" ht="18" customHeight="1" x14ac:dyDescent="0.25">
      <c r="B53" s="404"/>
      <c r="E53" s="404"/>
      <c r="H53" s="404"/>
    </row>
    <row r="54" spans="2:8" ht="18" customHeight="1" x14ac:dyDescent="0.25">
      <c r="B54" s="404"/>
      <c r="E54" s="404"/>
      <c r="H54" s="404"/>
    </row>
    <row r="55" spans="2:8" ht="18" customHeight="1" x14ac:dyDescent="0.25">
      <c r="B55" s="404"/>
      <c r="E55" s="404"/>
      <c r="H55" s="404"/>
    </row>
    <row r="56" spans="2:8" ht="18" customHeight="1" x14ac:dyDescent="0.25">
      <c r="B56" s="404"/>
      <c r="E56" s="404"/>
      <c r="H56" s="404"/>
    </row>
    <row r="57" spans="2:8" ht="18" customHeight="1" x14ac:dyDescent="0.25">
      <c r="B57" s="404"/>
      <c r="E57" s="404"/>
      <c r="H57" s="404"/>
    </row>
    <row r="58" spans="2:8" ht="18" customHeight="1" x14ac:dyDescent="0.25">
      <c r="B58" s="404"/>
      <c r="E58" s="404"/>
      <c r="H58" s="404"/>
    </row>
    <row r="59" spans="2:8" ht="18" customHeight="1" x14ac:dyDescent="0.25">
      <c r="B59" s="404"/>
      <c r="E59" s="404"/>
      <c r="H59" s="404"/>
    </row>
    <row r="60" spans="2:8" ht="18" customHeight="1" x14ac:dyDescent="0.25">
      <c r="B60" s="404"/>
      <c r="E60" s="404"/>
      <c r="H60" s="404"/>
    </row>
    <row r="61" spans="2:8" ht="18" customHeight="1" x14ac:dyDescent="0.25">
      <c r="B61" s="404"/>
      <c r="E61" s="404"/>
      <c r="H61" s="404"/>
    </row>
    <row r="62" spans="2:8" ht="18" customHeight="1" x14ac:dyDescent="0.25">
      <c r="B62" s="404"/>
      <c r="E62" s="404"/>
      <c r="H62" s="404"/>
    </row>
    <row r="63" spans="2:8" ht="18" customHeight="1" x14ac:dyDescent="0.25">
      <c r="B63" s="404"/>
      <c r="E63" s="404"/>
      <c r="H63" s="404"/>
    </row>
    <row r="64" spans="2:8" ht="18" customHeight="1" x14ac:dyDescent="0.25">
      <c r="B64" s="404"/>
      <c r="E64" s="404"/>
      <c r="H64" s="404"/>
    </row>
    <row r="65" spans="2:8" ht="18" customHeight="1" x14ac:dyDescent="0.25">
      <c r="B65" s="404"/>
      <c r="E65" s="404"/>
      <c r="H65" s="404"/>
    </row>
    <row r="66" spans="2:8" ht="18" customHeight="1" x14ac:dyDescent="0.25">
      <c r="B66" s="404"/>
      <c r="E66" s="404"/>
      <c r="H66" s="404"/>
    </row>
    <row r="67" spans="2:8" ht="18" customHeight="1" x14ac:dyDescent="0.25">
      <c r="B67" s="404"/>
      <c r="E67" s="404"/>
      <c r="H67" s="404"/>
    </row>
    <row r="68" spans="2:8" ht="18" customHeight="1" x14ac:dyDescent="0.25">
      <c r="B68" s="404"/>
      <c r="E68" s="404"/>
      <c r="H68" s="404"/>
    </row>
    <row r="69" spans="2:8" ht="18" customHeight="1" x14ac:dyDescent="0.25">
      <c r="B69" s="404"/>
      <c r="E69" s="404"/>
      <c r="H69" s="404"/>
    </row>
    <row r="70" spans="2:8" ht="18" customHeight="1" x14ac:dyDescent="0.25">
      <c r="B70" s="404"/>
      <c r="E70" s="404"/>
      <c r="H70" s="404"/>
    </row>
    <row r="71" spans="2:8" ht="18" customHeight="1" x14ac:dyDescent="0.25">
      <c r="B71" s="404"/>
      <c r="E71" s="404"/>
      <c r="H71" s="404"/>
    </row>
    <row r="72" spans="2:8" ht="18" customHeight="1" x14ac:dyDescent="0.25">
      <c r="B72" s="404"/>
      <c r="E72" s="404"/>
      <c r="H72" s="404"/>
    </row>
    <row r="73" spans="2:8" ht="18" customHeight="1" x14ac:dyDescent="0.25">
      <c r="B73" s="404"/>
      <c r="E73" s="404"/>
      <c r="H73" s="404"/>
    </row>
    <row r="74" spans="2:8" ht="18" customHeight="1" x14ac:dyDescent="0.25">
      <c r="B74" s="404"/>
      <c r="E74" s="404"/>
      <c r="H74" s="404"/>
    </row>
    <row r="75" spans="2:8" ht="18" customHeight="1" x14ac:dyDescent="0.25">
      <c r="B75" s="404"/>
      <c r="E75" s="404"/>
      <c r="H75" s="404"/>
    </row>
    <row r="76" spans="2:8" ht="18" customHeight="1" x14ac:dyDescent="0.25">
      <c r="B76" s="404"/>
      <c r="E76" s="404"/>
      <c r="H76" s="404"/>
    </row>
    <row r="77" spans="2:8" ht="18" customHeight="1" x14ac:dyDescent="0.25">
      <c r="B77" s="404"/>
      <c r="E77" s="404"/>
      <c r="H77" s="404"/>
    </row>
    <row r="78" spans="2:8" ht="18" customHeight="1" x14ac:dyDescent="0.25">
      <c r="B78" s="404"/>
      <c r="E78" s="404"/>
      <c r="H78" s="404"/>
    </row>
    <row r="79" spans="2:8" ht="18" customHeight="1" x14ac:dyDescent="0.25">
      <c r="B79" s="404"/>
      <c r="E79" s="404"/>
      <c r="H79" s="404"/>
    </row>
    <row r="80" spans="2:8" ht="18" customHeight="1" x14ac:dyDescent="0.25">
      <c r="B80" s="404"/>
      <c r="E80" s="404"/>
      <c r="H80" s="404"/>
    </row>
    <row r="81" spans="2:8" ht="18" customHeight="1" x14ac:dyDescent="0.25">
      <c r="B81" s="404"/>
      <c r="E81" s="404"/>
      <c r="H81" s="404"/>
    </row>
    <row r="82" spans="2:8" ht="18" customHeight="1" x14ac:dyDescent="0.25">
      <c r="B82" s="404"/>
      <c r="E82" s="404"/>
      <c r="H82" s="404"/>
    </row>
    <row r="83" spans="2:8" ht="18" customHeight="1" x14ac:dyDescent="0.25">
      <c r="B83" s="404"/>
      <c r="E83" s="404"/>
      <c r="H83" s="404"/>
    </row>
    <row r="84" spans="2:8" ht="18" customHeight="1" x14ac:dyDescent="0.25">
      <c r="B84" s="404"/>
      <c r="E84" s="404"/>
      <c r="H84" s="404"/>
    </row>
    <row r="85" spans="2:8" ht="18" customHeight="1" x14ac:dyDescent="0.25">
      <c r="B85" s="404"/>
      <c r="E85" s="404"/>
      <c r="H85" s="404"/>
    </row>
    <row r="86" spans="2:8" ht="18" customHeight="1" x14ac:dyDescent="0.25">
      <c r="B86" s="404"/>
      <c r="E86" s="404"/>
      <c r="H86" s="404"/>
    </row>
    <row r="87" spans="2:8" ht="18" customHeight="1" x14ac:dyDescent="0.25">
      <c r="B87" s="404"/>
      <c r="E87" s="404"/>
      <c r="H87" s="404"/>
    </row>
    <row r="88" spans="2:8" ht="18" customHeight="1" x14ac:dyDescent="0.25">
      <c r="B88" s="404"/>
      <c r="E88" s="404"/>
      <c r="H88" s="404"/>
    </row>
    <row r="89" spans="2:8" ht="18" customHeight="1" x14ac:dyDescent="0.25">
      <c r="B89" s="404"/>
      <c r="E89" s="404"/>
      <c r="H89" s="404"/>
    </row>
    <row r="90" spans="2:8" ht="18" customHeight="1" x14ac:dyDescent="0.25">
      <c r="B90" s="404"/>
      <c r="E90" s="404"/>
      <c r="H90" s="404"/>
    </row>
    <row r="91" spans="2:8" ht="18" customHeight="1" x14ac:dyDescent="0.25">
      <c r="B91" s="404"/>
      <c r="E91" s="404"/>
      <c r="H91" s="404"/>
    </row>
    <row r="92" spans="2:8" ht="18" customHeight="1" x14ac:dyDescent="0.25">
      <c r="B92" s="404"/>
      <c r="E92" s="404"/>
      <c r="H92" s="404"/>
    </row>
    <row r="93" spans="2:8" ht="18" customHeight="1" x14ac:dyDescent="0.25">
      <c r="B93" s="404"/>
      <c r="E93" s="404"/>
      <c r="H93" s="404"/>
    </row>
    <row r="94" spans="2:8" ht="18" customHeight="1" x14ac:dyDescent="0.25">
      <c r="B94" s="404"/>
      <c r="E94" s="404"/>
      <c r="H94" s="404"/>
    </row>
    <row r="95" spans="2:8" ht="18" customHeight="1" x14ac:dyDescent="0.25">
      <c r="B95" s="404"/>
      <c r="E95" s="404"/>
      <c r="H95" s="404"/>
    </row>
    <row r="96" spans="2:8" ht="18" customHeight="1" x14ac:dyDescent="0.25">
      <c r="B96" s="404"/>
      <c r="E96" s="404"/>
      <c r="H96" s="404"/>
    </row>
    <row r="97" spans="2:8" ht="18" customHeight="1" x14ac:dyDescent="0.25">
      <c r="B97" s="404"/>
      <c r="E97" s="404"/>
      <c r="H97" s="404"/>
    </row>
    <row r="98" spans="2:8" ht="18" customHeight="1" x14ac:dyDescent="0.25">
      <c r="B98" s="404"/>
      <c r="E98" s="404"/>
      <c r="H98" s="404"/>
    </row>
    <row r="99" spans="2:8" ht="18" customHeight="1" x14ac:dyDescent="0.25">
      <c r="B99" s="404"/>
      <c r="E99" s="404"/>
      <c r="H99" s="404"/>
    </row>
    <row r="100" spans="2:8" ht="18" customHeight="1" x14ac:dyDescent="0.25">
      <c r="B100" s="404"/>
      <c r="E100" s="404"/>
    </row>
  </sheetData>
  <sheetProtection formatCells="0" formatColumns="0" formatRows="0" insertColumns="0" insertRows="0" insertHyperlinks="0" deleteColumns="0" deleteRows="0" selectLockedCells="1" sort="0" autoFilter="0" pivotTables="0"/>
  <pageMargins left="0.7" right="0.7" top="0.78740157499999996" bottom="0.78740157499999996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Dotazník rozvaděč</vt:lpstr>
      <vt:lpstr>Dotazník ovládače </vt:lpstr>
      <vt:lpstr>Rozsah dodávky</vt:lpstr>
      <vt:lpstr>Kusovník mat.</vt:lpstr>
      <vt:lpstr>'Dotazník ovládače '!Oblast_tisku</vt:lpstr>
      <vt:lpstr>'Dotazník rozvaděč'!Oblast_tisku</vt:lpstr>
      <vt:lpstr>'Rozsah dodávky'!Oblast_tisku</vt:lpstr>
      <vt:lpstr>OVLÁDAČE</vt:lpstr>
      <vt:lpstr>PŘÍSLUŠENSTNÍ</vt:lpstr>
      <vt:lpstr>Příslušenství</vt:lpstr>
      <vt:lpstr>ROZVADĚČ</vt:lpstr>
      <vt:lpstr>'Dotazník rozvaděč'!Tisk_názvy</vt:lpstr>
      <vt:lpstr>'Rozsah dodávky'!Tisk_názvy</vt:lpstr>
    </vt:vector>
  </TitlesOfParts>
  <Company>domácí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schrenkos</dc:creator>
  <cp:lastModifiedBy>Jan Schrenk</cp:lastModifiedBy>
  <cp:lastPrinted>2020-06-30T08:02:29Z</cp:lastPrinted>
  <dcterms:created xsi:type="dcterms:W3CDTF">2011-11-22T18:30:12Z</dcterms:created>
  <dcterms:modified xsi:type="dcterms:W3CDTF">2023-01-02T13:48:55Z</dcterms:modified>
</cp:coreProperties>
</file>